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mc:Choice>
  </mc:AlternateContent>
  <bookViews>
    <workbookView xWindow="0" yWindow="0" windowWidth="28800" windowHeight="12435"/>
  </bookViews>
  <sheets>
    <sheet name="prog. Proyect. de inversi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 l="1"/>
  <c r="C57" i="1"/>
  <c r="D56" i="1"/>
  <c r="E56" i="1"/>
  <c r="F56" i="1"/>
  <c r="C56" i="1"/>
  <c r="D52" i="1"/>
  <c r="E52" i="1"/>
  <c r="F52" i="1"/>
  <c r="C52" i="1"/>
  <c r="D29" i="1"/>
  <c r="E29" i="1"/>
  <c r="F29" i="1"/>
  <c r="C29" i="1"/>
  <c r="D24" i="1"/>
  <c r="E24" i="1"/>
  <c r="F24" i="1"/>
  <c r="C24" i="1"/>
  <c r="D20" i="1"/>
  <c r="E20" i="1"/>
  <c r="F20" i="1"/>
  <c r="D16" i="1"/>
  <c r="E16" i="1"/>
  <c r="F16" i="1"/>
  <c r="C16" i="1"/>
  <c r="F15" i="1" l="1"/>
  <c r="H18" i="1"/>
  <c r="H23" i="1"/>
  <c r="F14" i="1"/>
  <c r="F51" i="1" l="1"/>
  <c r="F48" i="1"/>
  <c r="F47" i="1"/>
  <c r="F50" i="1"/>
  <c r="F49" i="1"/>
  <c r="F32" i="1"/>
  <c r="F28" i="1" l="1"/>
  <c r="E131" i="1" l="1"/>
  <c r="E132" i="1" s="1"/>
  <c r="E133" i="1" s="1"/>
  <c r="H12" i="1"/>
  <c r="H55" i="1"/>
  <c r="H46" i="1"/>
  <c r="H36" i="1"/>
  <c r="H35" i="1"/>
  <c r="H34" i="1"/>
  <c r="H33" i="1"/>
  <c r="H32" i="1"/>
  <c r="H27" i="1"/>
  <c r="H19" i="1"/>
  <c r="D132" i="1"/>
  <c r="D133" i="1" s="1"/>
  <c r="C131" i="1"/>
  <c r="C132" i="1" s="1"/>
  <c r="C133" i="1" s="1"/>
  <c r="F131" i="1" l="1"/>
  <c r="F132" i="1" s="1"/>
  <c r="F133" i="1" s="1"/>
  <c r="F55" i="1" l="1"/>
  <c r="F27" i="1"/>
  <c r="D57" i="1"/>
  <c r="C20" i="1"/>
  <c r="F13" i="1"/>
  <c r="F12" i="1"/>
  <c r="F46" i="1" l="1"/>
  <c r="F36" i="1"/>
  <c r="F35" i="1"/>
  <c r="F34" i="1"/>
  <c r="F33" i="1"/>
  <c r="F23" i="1"/>
  <c r="F19" i="1" l="1"/>
  <c r="F18" i="1"/>
  <c r="F57" i="1" l="1"/>
</calcChain>
</file>

<file path=xl/sharedStrings.xml><?xml version="1.0" encoding="utf-8"?>
<sst xmlns="http://schemas.openxmlformats.org/spreadsheetml/2006/main" count="348" uniqueCount="125">
  <si>
    <t>PROGRAMAS Y PROYECTOS DE INVERSIÓN</t>
  </si>
  <si>
    <t>MUNICIPIO DE TRINCHERAS, SONORA.</t>
  </si>
  <si>
    <t>IMPORTE</t>
  </si>
  <si>
    <t>Devengado</t>
  </si>
  <si>
    <t>Físicas</t>
  </si>
  <si>
    <t>Población Beneficiada</t>
  </si>
  <si>
    <t>Cant.</t>
  </si>
  <si>
    <t>U. Medida</t>
  </si>
  <si>
    <t>Viviendas</t>
  </si>
  <si>
    <t>Obra</t>
  </si>
  <si>
    <t>Personas</t>
  </si>
  <si>
    <t>FAISM</t>
  </si>
  <si>
    <t>Bajo protesta de decir verdad declaramos que los Estados Financieros y sus notas, son razonablemente correctos y son responsabilidad del emisor.</t>
  </si>
  <si>
    <t>_______________________________</t>
  </si>
  <si>
    <t>________________________________________</t>
  </si>
  <si>
    <t>C. MANUELA DUARTE LOPEZ</t>
  </si>
  <si>
    <t>C. JESUS ANGEL MURRIETA OCHOA</t>
  </si>
  <si>
    <t>PRESIDENTA MUNICIPAL</t>
  </si>
  <si>
    <t>TESORERO MUNICIPAL</t>
  </si>
  <si>
    <t xml:space="preserve">Clave y nombre de la partida: 6000 OBRAS PÚBLICAS </t>
  </si>
  <si>
    <t>Presupuesto Modificado</t>
  </si>
  <si>
    <t>Por Devengar</t>
  </si>
  <si>
    <t>Presupuesto</t>
  </si>
  <si>
    <t>METAS REALES</t>
  </si>
  <si>
    <t>AVANCE</t>
  </si>
  <si>
    <t>CECOP</t>
  </si>
  <si>
    <t>TOTALES</t>
  </si>
  <si>
    <t>61416-01</t>
  </si>
  <si>
    <t>JUSTIFICACIONES AL AVANCE FÍSICO FINANCIERO DE LOS PROGRAMAS Y PROYECTOS DE INVERSIÓN</t>
  </si>
  <si>
    <t>NO. DE OBRA</t>
  </si>
  <si>
    <t>NOMBRE DE LAS OBRA (S) PÚBLICA (S)</t>
  </si>
  <si>
    <t>UBICACIÓN</t>
  </si>
  <si>
    <t>JUSTIFICACIÓN</t>
  </si>
  <si>
    <t>TRINCHERAS</t>
  </si>
  <si>
    <t xml:space="preserve">MVZ. CRISTOBAL ORTEGA CLAVERO </t>
  </si>
  <si>
    <t xml:space="preserve">DIRECTOR DE OBRAS PÚBLICA </t>
  </si>
  <si>
    <t>61501-01</t>
  </si>
  <si>
    <t>Rehabilitación de Camino Vecinal de 16 km en tramo Trincheras-El Ocuca y 35 km en tramo Trincheras-Los Fresnos.</t>
  </si>
  <si>
    <t>Postes</t>
  </si>
  <si>
    <t>62101-06</t>
  </si>
  <si>
    <t>Construcción y/o Rehabilitación de Techo Firme en varios sectores de la localidad de Trincheras.</t>
  </si>
  <si>
    <t>Construcción y/o Rehabilitación de Techo Firme en varios sectores de la localidad de El Ocuca.</t>
  </si>
  <si>
    <t>Construcción y/o Rehabilitación de Muro Firme en varios sectores de la localidad de Trincheras.</t>
  </si>
  <si>
    <t>Construcción y/o Rehabilitación de Muro Firme en varios sectores de la localidad de El Ocuca.</t>
  </si>
  <si>
    <t>Construcción de Piso Firme en varios sectores de la localidad de Trincheras.</t>
  </si>
  <si>
    <t>Construcción de Piso Firme en varios sectores de la localidad de El Ocuca.</t>
  </si>
  <si>
    <t>Dependencia: DIRECCIÓN DE OBRAS PÚBLICAS MUNICIPALES</t>
  </si>
  <si>
    <t>Nombre y Ubicación de la(s) Obra(s).</t>
  </si>
  <si>
    <t>%Financ.</t>
  </si>
  <si>
    <t>%Físico</t>
  </si>
  <si>
    <t>61301-01</t>
  </si>
  <si>
    <t>Automatización de Pila y Sistema de Cloración en Pozo de Agua Potable  "La Mesa" en la Localidad de Trincheras.</t>
  </si>
  <si>
    <t>61311-03</t>
  </si>
  <si>
    <t>Ampliación de Red Eléctrica, 303M LPA 1F-2H y subestación (1) de 25 (1) de 15 KVA 13200YT7620/120/240 V. en Sección Ferrocarril en la Localidad de Trincheras.</t>
  </si>
  <si>
    <t>61311-04</t>
  </si>
  <si>
    <t>Ampliación de Red Eléctrica en Calle Sonora entre Corona y 5 de Mayo en la Localidad de Trincheras.</t>
  </si>
  <si>
    <t>SUB-TOTAL</t>
  </si>
  <si>
    <t>Habitantes</t>
  </si>
  <si>
    <t>61301-05</t>
  </si>
  <si>
    <t>61301-06</t>
  </si>
  <si>
    <t>Rehabilitación de Red de Alcantarillado en Calle Galeana y Arroyo de Abajo en la Localidad de Trincheras.</t>
  </si>
  <si>
    <t>ML</t>
  </si>
  <si>
    <t>614 DIVISIÓN DE TERRENOS Y CONSTRUCCIÓN DE OBRAS DE URBANIZACIÓN</t>
  </si>
  <si>
    <t>Construcción de Guarnición Tipo “I” 15x20x40 cm en Callejón Norte en la Localidad de Trincheras.</t>
  </si>
  <si>
    <t>61401-01</t>
  </si>
  <si>
    <t>61401   Construcción</t>
  </si>
  <si>
    <t>61311   Infraestructura Para Generación y Transmisión de Energía Eléctrica</t>
  </si>
  <si>
    <t>61301   Rehabilitación de Sistemas de Abastecimiento de Agua Potable</t>
  </si>
  <si>
    <t>61501   Reconstrucción</t>
  </si>
  <si>
    <t>KM</t>
  </si>
  <si>
    <t>62101   Remodelación y Mejoramiento</t>
  </si>
  <si>
    <t>62101-01</t>
  </si>
  <si>
    <t>62101-02</t>
  </si>
  <si>
    <t>62101-03</t>
  </si>
  <si>
    <t>62101-04</t>
  </si>
  <si>
    <t>62101-05</t>
  </si>
  <si>
    <r>
      <rPr>
        <b/>
        <sz val="14"/>
        <color theme="1"/>
        <rFont val="Arial"/>
        <family val="2"/>
      </rPr>
      <t>613</t>
    </r>
    <r>
      <rPr>
        <b/>
        <sz val="11"/>
        <color theme="1"/>
        <rFont val="Arial"/>
        <family val="2"/>
      </rPr>
      <t xml:space="preserve"> CONSTRUCCION DE OBRAS PARA EL ABASTECIMIENTO DE AGUA, PETROLEO, GAS, ELECTRICIDAD Y TELECOMUNICACIONES</t>
    </r>
  </si>
  <si>
    <r>
      <rPr>
        <b/>
        <sz val="14"/>
        <color theme="1"/>
        <rFont val="Arial"/>
        <family val="2"/>
      </rPr>
      <t>614</t>
    </r>
    <r>
      <rPr>
        <b/>
        <sz val="11"/>
        <color theme="1"/>
        <rFont val="Arial"/>
        <family val="2"/>
      </rPr>
      <t xml:space="preserve"> DIVISIÓN DE TERRENOS Y CONSTRUCCIÓN DE OBRAS DE URBANIZACIÓN</t>
    </r>
  </si>
  <si>
    <r>
      <rPr>
        <b/>
        <sz val="14"/>
        <color theme="1"/>
        <rFont val="Arial"/>
        <family val="2"/>
      </rPr>
      <t>615</t>
    </r>
    <r>
      <rPr>
        <b/>
        <sz val="11"/>
        <color theme="1"/>
        <rFont val="Arial"/>
        <family val="2"/>
      </rPr>
      <t xml:space="preserve"> CONSTRUCCIÓN DE VÍAS DE COMUNICACIÓN </t>
    </r>
  </si>
  <si>
    <r>
      <rPr>
        <b/>
        <sz val="14"/>
        <color theme="1"/>
        <rFont val="Arial"/>
        <family val="2"/>
      </rPr>
      <t>621</t>
    </r>
    <r>
      <rPr>
        <b/>
        <sz val="11"/>
        <color theme="1"/>
        <rFont val="Arial"/>
        <family val="2"/>
      </rPr>
      <t xml:space="preserve"> EDIFICACIÓN HABITACIONAL</t>
    </r>
  </si>
  <si>
    <r>
      <rPr>
        <b/>
        <sz val="14"/>
        <color theme="1"/>
        <rFont val="Arial"/>
        <family val="2"/>
      </rPr>
      <t>622</t>
    </r>
    <r>
      <rPr>
        <b/>
        <sz val="11"/>
        <color theme="1"/>
        <rFont val="Arial"/>
        <family val="2"/>
      </rPr>
      <t xml:space="preserve"> EDIFICACIÓN NO HABITACIONAL</t>
    </r>
  </si>
  <si>
    <t>62201   Construcción</t>
  </si>
  <si>
    <t>62201-01</t>
  </si>
  <si>
    <t>Rehabilitación de Techo de Sala de Catequesis en Iglesia Católica de la Localidad de Trincheras.</t>
  </si>
  <si>
    <t>Ampliación de Red Electrica (Salones Culturales )carretera Santa Ana-Altar, con Entronque a Trincheras, Sonora.</t>
  </si>
  <si>
    <t xml:space="preserve">61416   Consejo Estatal de Concertación Para la Obra Pública </t>
  </si>
  <si>
    <t>Origen del Recurso</t>
  </si>
  <si>
    <t>Modalidad de Ejecución</t>
  </si>
  <si>
    <t xml:space="preserve">No. De Obra </t>
  </si>
  <si>
    <t>PROGRAMAS Y PROYECTOS DE INVERSIÓN CON RECURSOS REMANENTES DEL 2022</t>
  </si>
  <si>
    <t xml:space="preserve">OBRA INICIADA EL EJERCICIO 2022 Y TERMINADA EN EL EJERCICIO 2023 CON RECURSOS REMANENTES DEL CECOP </t>
  </si>
  <si>
    <t>DIRECTA</t>
  </si>
  <si>
    <t>CONTRATO ADJUDICACIÓN DIRECTA</t>
  </si>
  <si>
    <t>61501-02</t>
  </si>
  <si>
    <t>REPUVE</t>
  </si>
  <si>
    <t>Bacheo con Carpeta Asfáltica de 5cm en carretera no. 181 de Acceso a la Localidad de "La Playa" Municipio de Trincheras,  Sonora.</t>
  </si>
  <si>
    <t>M2</t>
  </si>
  <si>
    <t xml:space="preserve"> DEL 01 DE ENERO AL 31 DE DICIEMBRE DE 2023</t>
  </si>
  <si>
    <t>Construcción 6 Techos Firmes en la Localidad de Trincheras</t>
  </si>
  <si>
    <t>Rehabilitacion 14 Techos Firmes en la Localidad de Trincheras</t>
  </si>
  <si>
    <t>Construccion De Viviendas en la Localidad de Trincheras</t>
  </si>
  <si>
    <t xml:space="preserve">Rehabilitacion Techumbre 12 Viviendas en la Localidad de Ocuca </t>
  </si>
  <si>
    <t>RehabilitaciónTechumbre Esc. Benito Juarez en la Localidad de Ocuca</t>
  </si>
  <si>
    <t>ADMON. DIRECTA</t>
  </si>
  <si>
    <t>Sectorización en Red de Distribución Hidráulica en la Localidad de Trincheras. (FAISM)</t>
  </si>
  <si>
    <t>Sectorización en Red de Distribución Hidráulica en la Localidad de Trincheras. (PROAGUA 2023)</t>
  </si>
  <si>
    <t>PROAGUA</t>
  </si>
  <si>
    <t xml:space="preserve">Poste </t>
  </si>
  <si>
    <t>DEL 01 DE ENERO AL 31 DE DICIEMBRE 2023</t>
  </si>
  <si>
    <t>TRINCHERAS-LOS FRESNOS</t>
  </si>
  <si>
    <t>TRINCHERAS-LA PLAYA</t>
  </si>
  <si>
    <t>OCUCA</t>
  </si>
  <si>
    <t>Obra en proceso por el fondo del CECOP con un avance físico del 0% ya que solo se otorgó el anticipo y la primera estimación al contratista para la compra de materiales, se espera que para el 1er trimestre del 2024 se encuentre con avance del 100% tanto Fisico como financiero.</t>
  </si>
  <si>
    <t>No Iniciada porque el recurso del CECOP no llegó para esta obra presupuestada para el ejercicio 2023, se tendran que hacer ajustes al presupuesto.</t>
  </si>
  <si>
    <t>Obra en proceso por el fondo del CECOP con un avance físico del 0% ya solo se compró el material  porque el recurso llegó en el mes de diciembre 2023 pero se espera que para el 1er trimestre del 2024 se encuentre con avance del 100% tanto Fisico como financiero.</t>
  </si>
  <si>
    <t>Obra no realizada, se tendrá que hacer el ajuste de reducción presupuestal correspondiente para el ejercicio 2023.</t>
  </si>
  <si>
    <t>Obra del REPUVE realizada al 100% en físico pero no contemplada en el presupuesto inicial  y se tendrá que hacer el ajuste de ampliación presupuestales.</t>
  </si>
  <si>
    <t>Obra terminada al 100% de Avance fisico y financiero pero con un pequeño gasto mayor al estimado, y setendra que hacer un ajuste de ampliación presupuestal.</t>
  </si>
  <si>
    <t>No Iniciada porque el recurso del CECOP no llegó para esta obra presupuestada para el ejercicio 2023, se tendran que hacer ajustes de disminución al presupuesto.</t>
  </si>
  <si>
    <t>Obra terminada en conjunto por recursos del FAISM 2023 y del PROAGUA 2023 con un avance físico y financiero del 100%  pero que se tendrá que hacer modificaciones de ampliaciones al presupuesto porque se gastó $50,000.00 pesos mas de lo presupuestado debido a la alza de precios en los productos y servicios adquiridospara esta obra.</t>
  </si>
  <si>
    <t>Obra terminada en conjunto por recursos del FAISM 2023 y del PROAGUA 2023 con un avance físico y financiero del 100%  pero que se tendrá que hacer modificaciones de ampliaciones al presupuesto porque no se tenía contemplado el aporte del fondo del PROAGUA 2023.</t>
  </si>
  <si>
    <t>Obra terminada con recursos del FAISM 2023, con un avance físico y financiero del 100%  pero que se tendrá que hacer modificaciones de ampliaciones al presupuesto porque se gastó $148,773.69 pesos mas de lo presupuestado debido a la alza de precios en los productos y servicios adquiridospara esta obra.</t>
  </si>
  <si>
    <t xml:space="preserve">Obra nueva no presupuestada inicialmente y se tendrán que hacer los ajustes correspondientes de ampliación presupuestal para el ejercicio 2023. </t>
  </si>
  <si>
    <t>Obra en proceso por el fondo del CECOP con un avance físico del 0% ya que solo se otorgó la primera estimación al contratista para la compra de materiales, se espera que para el 1er trimestre del 2024 se encuentre con avance del 100% tanto Fisico como financiero.</t>
  </si>
  <si>
    <t xml:space="preserv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</si>
</sst>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7" x14ac:knownFonts="1">
    <font>
      <sz val="11"/>
      <color theme="1"/>
      <name val="Calibri"/>
      <family val="2"/>
      <scheme val="minor"/>
    </font>
    <font>
      <sz val="11"/>
      <color theme="1"/>
      <name val="Calibri"/>
      <family val="2"/>
      <scheme val="minor"/>
    </font>
    <font>
      <b/>
      <sz val="8"/>
      <color theme="1"/>
      <name val="Arial"/>
      <family val="2"/>
    </font>
    <font>
      <b/>
      <sz val="11"/>
      <color theme="1"/>
      <name val="Arial"/>
      <family val="2"/>
    </font>
    <font>
      <b/>
      <sz val="11"/>
      <color theme="1"/>
      <name val="Calibri"/>
      <family val="2"/>
      <scheme val="minor"/>
    </font>
    <font>
      <b/>
      <sz val="12"/>
      <color theme="1"/>
      <name val="Arial"/>
      <family val="2"/>
    </font>
    <font>
      <b/>
      <sz val="14"/>
      <color theme="1"/>
      <name val="Arial"/>
      <family val="2"/>
    </font>
    <font>
      <i/>
      <sz val="9"/>
      <color theme="1"/>
      <name val="Arial"/>
      <family val="2"/>
    </font>
    <font>
      <i/>
      <sz val="9"/>
      <color theme="1"/>
      <name val="Calibri"/>
      <family val="2"/>
      <scheme val="minor"/>
    </font>
    <font>
      <b/>
      <sz val="14"/>
      <color rgb="FF000000"/>
      <name val="Arial"/>
      <family val="2"/>
    </font>
    <font>
      <b/>
      <sz val="14"/>
      <color theme="1"/>
      <name val="Calibri"/>
      <family val="2"/>
      <scheme val="minor"/>
    </font>
    <font>
      <sz val="14"/>
      <color theme="1"/>
      <name val="Calibri"/>
      <family val="2"/>
      <scheme val="minor"/>
    </font>
    <font>
      <sz val="28"/>
      <color theme="1"/>
      <name val="Arial"/>
      <family val="2"/>
    </font>
    <font>
      <sz val="22"/>
      <color theme="1"/>
      <name val="Arial"/>
      <family val="2"/>
    </font>
    <font>
      <sz val="14"/>
      <color theme="1"/>
      <name val="Arial"/>
      <family val="2"/>
    </font>
    <font>
      <b/>
      <sz val="10"/>
      <color theme="1"/>
      <name val="Arial"/>
      <family val="2"/>
    </font>
    <font>
      <sz val="10"/>
      <color theme="1"/>
      <name val="Arial"/>
      <family val="2"/>
    </font>
    <font>
      <sz val="12"/>
      <color theme="1"/>
      <name val="Arial"/>
      <family val="2"/>
    </font>
    <font>
      <i/>
      <sz val="11"/>
      <color theme="1"/>
      <name val="Calibri"/>
      <family val="2"/>
      <scheme val="minor"/>
    </font>
    <font>
      <b/>
      <i/>
      <sz val="9"/>
      <color theme="1"/>
      <name val="Arial"/>
      <family val="2"/>
    </font>
    <font>
      <b/>
      <i/>
      <sz val="9"/>
      <color theme="1"/>
      <name val="Calibri"/>
      <family val="2"/>
      <scheme val="minor"/>
    </font>
    <font>
      <sz val="24"/>
      <color theme="1"/>
      <name val="Arial"/>
      <family val="2"/>
    </font>
    <font>
      <sz val="16"/>
      <color theme="1"/>
      <name val="Arial"/>
      <family val="2"/>
    </font>
    <font>
      <sz val="18"/>
      <color theme="1"/>
      <name val="Arial"/>
      <family val="2"/>
    </font>
    <font>
      <sz val="7"/>
      <color theme="1"/>
      <name val="Arial"/>
      <family val="2"/>
    </font>
    <font>
      <sz val="9"/>
      <color theme="1"/>
      <name val="Arial"/>
      <family val="2"/>
    </font>
    <font>
      <sz val="38"/>
      <color theme="1"/>
      <name val="Arial"/>
      <family val="2"/>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rgb="FF000000"/>
      </right>
      <top style="medium">
        <color rgb="FF000000"/>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0">
    <xf numFmtId="0" fontId="0" fillId="0" borderId="0" xfId="0"/>
    <xf numFmtId="0" fontId="7" fillId="0" borderId="6" xfId="0" applyFont="1" applyFill="1" applyBorder="1" applyAlignment="1">
      <alignment horizontal="center" vertical="center" wrapText="1"/>
    </xf>
    <xf numFmtId="0" fontId="0" fillId="0" borderId="0" xfId="0" applyFill="1"/>
    <xf numFmtId="0" fontId="3" fillId="0" borderId="6" xfId="0" applyFont="1" applyFill="1" applyBorder="1" applyAlignment="1">
      <alignment horizontal="center" vertical="center" wrapText="1"/>
    </xf>
    <xf numFmtId="0" fontId="4" fillId="0" borderId="0" xfId="0" applyFont="1" applyFill="1" applyAlignment="1">
      <alignment horizontal="center" vertical="center"/>
    </xf>
    <xf numFmtId="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0" xfId="0" applyFont="1" applyFill="1"/>
    <xf numFmtId="0" fontId="8" fillId="0" borderId="0" xfId="0" applyFont="1" applyFill="1" applyAlignment="1">
      <alignment horizontal="center" vertical="center"/>
    </xf>
    <xf numFmtId="0" fontId="10" fillId="0" borderId="0" xfId="0" applyFont="1" applyFill="1"/>
    <xf numFmtId="0" fontId="6" fillId="0" borderId="0" xfId="0" applyFont="1" applyFill="1" applyAlignment="1">
      <alignment horizontal="left" vertical="center" indent="1"/>
    </xf>
    <xf numFmtId="0" fontId="10" fillId="0" borderId="0" xfId="0" applyFont="1" applyFill="1" applyAlignment="1"/>
    <xf numFmtId="0" fontId="6" fillId="0" borderId="0" xfId="0" applyFont="1" applyFill="1" applyAlignment="1">
      <alignment vertical="center" wrapText="1"/>
    </xf>
    <xf numFmtId="0" fontId="7" fillId="0" borderId="8" xfId="0" applyFont="1" applyFill="1" applyBorder="1" applyAlignment="1">
      <alignment horizontal="center" vertical="center" wrapText="1"/>
    </xf>
    <xf numFmtId="0" fontId="0" fillId="0" borderId="0" xfId="0" applyBorder="1"/>
    <xf numFmtId="0" fontId="11" fillId="0" borderId="0" xfId="0" applyFont="1"/>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18" fillId="0" borderId="0" xfId="0" applyFont="1"/>
    <xf numFmtId="0" fontId="15" fillId="2" borderId="25"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6" xfId="0" applyFont="1" applyFill="1" applyBorder="1" applyAlignment="1">
      <alignment horizontal="center" vertical="center" wrapText="1"/>
    </xf>
    <xf numFmtId="43" fontId="8" fillId="0" borderId="0" xfId="3" applyFont="1" applyFill="1"/>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0" xfId="0" applyFont="1" applyFill="1" applyAlignment="1">
      <alignment horizontal="center" vertical="center"/>
    </xf>
    <xf numFmtId="0" fontId="20" fillId="0" borderId="0" xfId="0" applyFont="1" applyFill="1"/>
    <xf numFmtId="43" fontId="20" fillId="0" borderId="0" xfId="3" applyFont="1" applyFill="1"/>
    <xf numFmtId="0" fontId="5" fillId="2" borderId="22" xfId="0" applyFont="1" applyFill="1" applyBorder="1" applyAlignment="1">
      <alignment vertical="center" wrapText="1"/>
    </xf>
    <xf numFmtId="0" fontId="5" fillId="2" borderId="0" xfId="0" applyFont="1" applyFill="1" applyBorder="1" applyAlignment="1">
      <alignment vertical="center" wrapText="1"/>
    </xf>
    <xf numFmtId="0" fontId="5" fillId="2" borderId="23" xfId="0" applyFont="1" applyFill="1" applyBorder="1" applyAlignment="1">
      <alignment vertical="center" wrapText="1"/>
    </xf>
    <xf numFmtId="9" fontId="7" fillId="0" borderId="2" xfId="1" applyFont="1" applyFill="1" applyBorder="1" applyAlignment="1">
      <alignment horizontal="center" vertical="center" wrapText="1"/>
    </xf>
    <xf numFmtId="0" fontId="3" fillId="2" borderId="9" xfId="0" applyFont="1" applyFill="1" applyBorder="1" applyAlignment="1">
      <alignment horizontal="center" vertical="center" wrapText="1"/>
    </xf>
    <xf numFmtId="4" fontId="19" fillId="2" borderId="9"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4" fontId="5" fillId="0" borderId="0" xfId="0" applyNumberFormat="1" applyFont="1" applyFill="1" applyBorder="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Fill="1" applyBorder="1" applyAlignment="1">
      <alignment horizontal="center" vertical="center" wrapText="1"/>
    </xf>
    <xf numFmtId="4" fontId="5" fillId="2" borderId="34"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Border="1" applyAlignment="1">
      <alignment horizontal="center" vertical="center" wrapText="1"/>
    </xf>
    <xf numFmtId="0" fontId="24" fillId="0" borderId="7" xfId="0" applyFont="1" applyFill="1" applyBorder="1" applyAlignment="1">
      <alignment horizontal="center" vertical="center" wrapText="1"/>
    </xf>
    <xf numFmtId="0" fontId="9" fillId="0" borderId="0" xfId="0" applyFont="1" applyFill="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9" xfId="0" applyFont="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24"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3"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0" fontId="19" fillId="2" borderId="8" xfId="0" applyFont="1" applyFill="1" applyBorder="1" applyAlignment="1">
      <alignment horizontal="right" vertical="center" wrapText="1"/>
    </xf>
    <xf numFmtId="0" fontId="19" fillId="2" borderId="9" xfId="0" applyFont="1" applyFill="1" applyBorder="1" applyAlignment="1">
      <alignment horizontal="right" vertical="center" wrapText="1"/>
    </xf>
    <xf numFmtId="9" fontId="19" fillId="2" borderId="9" xfId="1" applyFont="1" applyFill="1" applyBorder="1" applyAlignment="1">
      <alignment horizontal="center" vertical="center" wrapText="1"/>
    </xf>
    <xf numFmtId="9" fontId="19" fillId="2" borderId="11" xfId="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4" fontId="3" fillId="2" borderId="32" xfId="0" applyNumberFormat="1" applyFont="1" applyFill="1" applyBorder="1" applyAlignment="1">
      <alignment horizontal="center" vertical="center" wrapText="1"/>
    </xf>
    <xf numFmtId="4" fontId="3" fillId="2" borderId="38" xfId="0" applyNumberFormat="1"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2" fillId="2" borderId="21" xfId="0" applyFont="1" applyFill="1" applyBorder="1" applyAlignment="1">
      <alignment vertical="center" wrapText="1"/>
    </xf>
    <xf numFmtId="0" fontId="22" fillId="2" borderId="1" xfId="0" applyFont="1" applyFill="1" applyBorder="1" applyAlignment="1">
      <alignment vertical="center" wrapText="1"/>
    </xf>
    <xf numFmtId="0" fontId="22" fillId="2" borderId="15"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9" fontId="2" fillId="2" borderId="35" xfId="1" applyFont="1" applyFill="1" applyBorder="1" applyAlignment="1">
      <alignment horizontal="center" vertical="center" wrapText="1"/>
    </xf>
    <xf numFmtId="9" fontId="2" fillId="2" borderId="36" xfId="1" applyFont="1" applyFill="1" applyBorder="1" applyAlignment="1">
      <alignment horizontal="center" vertical="center" wrapText="1"/>
    </xf>
    <xf numFmtId="9" fontId="2" fillId="2" borderId="37" xfId="1" applyFont="1" applyFill="1" applyBorder="1" applyAlignment="1">
      <alignment horizontal="center" vertical="center" wrapText="1"/>
    </xf>
    <xf numFmtId="0" fontId="6" fillId="0" borderId="0" xfId="0" applyFont="1" applyFill="1" applyAlignment="1">
      <alignment horizontal="center" vertical="center" wrapText="1"/>
    </xf>
    <xf numFmtId="0" fontId="5" fillId="2" borderId="33" xfId="0" applyFont="1" applyFill="1" applyBorder="1" applyAlignment="1">
      <alignment horizontal="right" vertical="center" wrapText="1"/>
    </xf>
    <xf numFmtId="0" fontId="5" fillId="2" borderId="34" xfId="0" applyFont="1" applyFill="1" applyBorder="1" applyAlignment="1">
      <alignment horizontal="right" vertical="center" wrapText="1"/>
    </xf>
    <xf numFmtId="0" fontId="9" fillId="0" borderId="0" xfId="0" applyFont="1" applyFill="1" applyAlignment="1">
      <alignment horizontal="center" vertical="center"/>
    </xf>
    <xf numFmtId="0" fontId="6" fillId="0" borderId="0" xfId="0" applyFont="1" applyFill="1" applyAlignment="1">
      <alignment horizontal="center" vertical="center"/>
    </xf>
    <xf numFmtId="0" fontId="10" fillId="0" borderId="0" xfId="0" applyFont="1" applyFill="1" applyAlignment="1">
      <alignment horizontal="center"/>
    </xf>
    <xf numFmtId="0" fontId="13" fillId="2" borderId="2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5" xfId="0"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4" fontId="3" fillId="2" borderId="30" xfId="0" applyNumberFormat="1" applyFont="1" applyFill="1" applyBorder="1" applyAlignment="1">
      <alignment horizontal="center" vertical="center" wrapText="1"/>
    </xf>
    <xf numFmtId="4" fontId="3" fillId="2" borderId="31"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5" fillId="2" borderId="19" xfId="0" applyFont="1" applyFill="1" applyBorder="1" applyAlignment="1">
      <alignment horizontal="right" vertical="center" wrapText="1"/>
    </xf>
    <xf numFmtId="0" fontId="5" fillId="2" borderId="10" xfId="0" applyFont="1" applyFill="1" applyBorder="1" applyAlignment="1">
      <alignment horizontal="right" vertical="center" wrapText="1"/>
    </xf>
    <xf numFmtId="9" fontId="2" fillId="2" borderId="39" xfId="1" applyFont="1" applyFill="1" applyBorder="1" applyAlignment="1">
      <alignment horizontal="center" vertical="center" wrapText="1"/>
    </xf>
    <xf numFmtId="9" fontId="2" fillId="2" borderId="14" xfId="1" applyFont="1" applyFill="1" applyBorder="1" applyAlignment="1">
      <alignment horizontal="center" vertical="center" wrapText="1"/>
    </xf>
    <xf numFmtId="9" fontId="2" fillId="2" borderId="20" xfId="1"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4" fillId="2" borderId="21" xfId="0" applyFont="1" applyFill="1" applyBorder="1" applyAlignment="1">
      <alignment vertical="center" wrapText="1"/>
    </xf>
    <xf numFmtId="0" fontId="14" fillId="2" borderId="1" xfId="0" applyFont="1" applyFill="1" applyBorder="1" applyAlignment="1">
      <alignment vertical="center" wrapText="1"/>
    </xf>
    <xf numFmtId="0" fontId="14" fillId="2" borderId="15" xfId="0" applyFont="1" applyFill="1" applyBorder="1" applyAlignment="1">
      <alignment vertical="center" wrapText="1"/>
    </xf>
  </cellXfs>
  <cellStyles count="4">
    <cellStyle name="Millares" xfId="3" builtinId="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tabSelected="1" topLeftCell="A136" workbookViewId="0">
      <selection activeCell="A143" sqref="A143:C143"/>
    </sheetView>
  </sheetViews>
  <sheetFormatPr baseColWidth="10" defaultRowHeight="15" x14ac:dyDescent="0.25"/>
  <cols>
    <col min="1" max="1" width="10.5703125" customWidth="1"/>
    <col min="2" max="2" width="75.42578125" style="59" customWidth="1"/>
    <col min="3" max="3" width="14.5703125" style="59" bestFit="1" customWidth="1"/>
    <col min="4" max="4" width="16.7109375" customWidth="1"/>
    <col min="5" max="5" width="14.5703125" bestFit="1" customWidth="1"/>
    <col min="6" max="6" width="15.140625" bestFit="1" customWidth="1"/>
    <col min="7" max="7" width="8.85546875" bestFit="1" customWidth="1"/>
    <col min="8" max="8" width="10.140625" bestFit="1" customWidth="1"/>
    <col min="9" max="9" width="6.28515625" bestFit="1" customWidth="1"/>
    <col min="10" max="10" width="11.140625" bestFit="1" customWidth="1"/>
    <col min="11" max="11" width="6.28515625" bestFit="1" customWidth="1"/>
    <col min="12" max="12" width="11.140625" bestFit="1" customWidth="1"/>
    <col min="13" max="13" width="10.28515625" customWidth="1"/>
    <col min="14" max="14" width="17.140625" customWidth="1"/>
  </cols>
  <sheetData>
    <row r="1" spans="1:17" ht="47.25" x14ac:dyDescent="0.25">
      <c r="A1" s="94" t="s">
        <v>1</v>
      </c>
      <c r="B1" s="95"/>
      <c r="C1" s="95"/>
      <c r="D1" s="95"/>
      <c r="E1" s="95"/>
      <c r="F1" s="95"/>
      <c r="G1" s="95"/>
      <c r="H1" s="95"/>
      <c r="I1" s="95"/>
      <c r="J1" s="95"/>
      <c r="K1" s="95"/>
      <c r="L1" s="95"/>
      <c r="M1" s="95"/>
      <c r="N1" s="96"/>
    </row>
    <row r="2" spans="1:17" ht="30" x14ac:dyDescent="0.25">
      <c r="A2" s="97" t="s">
        <v>0</v>
      </c>
      <c r="B2" s="98"/>
      <c r="C2" s="98"/>
      <c r="D2" s="98"/>
      <c r="E2" s="98"/>
      <c r="F2" s="98"/>
      <c r="G2" s="98"/>
      <c r="H2" s="98"/>
      <c r="I2" s="98"/>
      <c r="J2" s="98"/>
      <c r="K2" s="98"/>
      <c r="L2" s="98"/>
      <c r="M2" s="98"/>
      <c r="N2" s="99"/>
    </row>
    <row r="3" spans="1:17" ht="23.25" x14ac:dyDescent="0.25">
      <c r="A3" s="100" t="s">
        <v>97</v>
      </c>
      <c r="B3" s="101"/>
      <c r="C3" s="101"/>
      <c r="D3" s="101"/>
      <c r="E3" s="101"/>
      <c r="F3" s="101"/>
      <c r="G3" s="101"/>
      <c r="H3" s="101"/>
      <c r="I3" s="101"/>
      <c r="J3" s="101"/>
      <c r="K3" s="101"/>
      <c r="L3" s="101"/>
      <c r="M3" s="101"/>
      <c r="N3" s="102"/>
    </row>
    <row r="4" spans="1:17" s="15" customFormat="1" ht="20.25" x14ac:dyDescent="0.3">
      <c r="A4" s="103" t="s">
        <v>19</v>
      </c>
      <c r="B4" s="104"/>
      <c r="C4" s="104"/>
      <c r="D4" s="104"/>
      <c r="E4" s="104"/>
      <c r="F4" s="104"/>
      <c r="G4" s="104"/>
      <c r="H4" s="104"/>
      <c r="I4" s="104"/>
      <c r="J4" s="104"/>
      <c r="K4" s="104"/>
      <c r="L4" s="104"/>
      <c r="M4" s="104"/>
      <c r="N4" s="105"/>
    </row>
    <row r="5" spans="1:17" s="15" customFormat="1" ht="20.25" x14ac:dyDescent="0.3">
      <c r="A5" s="103" t="s">
        <v>46</v>
      </c>
      <c r="B5" s="104"/>
      <c r="C5" s="104"/>
      <c r="D5" s="104"/>
      <c r="E5" s="104"/>
      <c r="F5" s="104"/>
      <c r="G5" s="104"/>
      <c r="H5" s="104"/>
      <c r="I5" s="104"/>
      <c r="J5" s="104"/>
      <c r="K5" s="104"/>
      <c r="L5" s="104"/>
      <c r="M5" s="104"/>
      <c r="N5" s="105"/>
    </row>
    <row r="6" spans="1:17" s="14" customFormat="1" ht="6" customHeight="1" thickBot="1" x14ac:dyDescent="0.3">
      <c r="A6" s="33"/>
      <c r="B6" s="17"/>
      <c r="C6" s="17"/>
      <c r="D6" s="34"/>
      <c r="E6" s="34"/>
      <c r="F6" s="34"/>
      <c r="G6" s="34"/>
      <c r="H6" s="34"/>
      <c r="I6" s="34"/>
      <c r="J6" s="34"/>
      <c r="K6" s="34"/>
      <c r="L6" s="34"/>
      <c r="M6" s="34"/>
      <c r="N6" s="35"/>
    </row>
    <row r="7" spans="1:17" x14ac:dyDescent="0.25">
      <c r="A7" s="107" t="s">
        <v>88</v>
      </c>
      <c r="B7" s="110" t="s">
        <v>47</v>
      </c>
      <c r="C7" s="110" t="s">
        <v>2</v>
      </c>
      <c r="D7" s="110"/>
      <c r="E7" s="110"/>
      <c r="F7" s="110"/>
      <c r="G7" s="110" t="s">
        <v>24</v>
      </c>
      <c r="H7" s="110"/>
      <c r="I7" s="110" t="s">
        <v>23</v>
      </c>
      <c r="J7" s="110"/>
      <c r="K7" s="110"/>
      <c r="L7" s="110"/>
      <c r="M7" s="110" t="s">
        <v>86</v>
      </c>
      <c r="N7" s="111" t="s">
        <v>87</v>
      </c>
    </row>
    <row r="8" spans="1:17" x14ac:dyDescent="0.25">
      <c r="A8" s="108"/>
      <c r="B8" s="79"/>
      <c r="C8" s="79" t="s">
        <v>22</v>
      </c>
      <c r="D8" s="79" t="s">
        <v>20</v>
      </c>
      <c r="E8" s="79" t="s">
        <v>3</v>
      </c>
      <c r="F8" s="79" t="s">
        <v>21</v>
      </c>
      <c r="G8" s="79" t="s">
        <v>49</v>
      </c>
      <c r="H8" s="79" t="s">
        <v>48</v>
      </c>
      <c r="I8" s="79" t="s">
        <v>4</v>
      </c>
      <c r="J8" s="79"/>
      <c r="K8" s="79" t="s">
        <v>5</v>
      </c>
      <c r="L8" s="79"/>
      <c r="M8" s="79"/>
      <c r="N8" s="112"/>
    </row>
    <row r="9" spans="1:17" ht="15.75" thickBot="1" x14ac:dyDescent="0.3">
      <c r="A9" s="109"/>
      <c r="B9" s="106"/>
      <c r="C9" s="106"/>
      <c r="D9" s="106"/>
      <c r="E9" s="106"/>
      <c r="F9" s="106"/>
      <c r="G9" s="106"/>
      <c r="H9" s="106"/>
      <c r="I9" s="37" t="s">
        <v>6</v>
      </c>
      <c r="J9" s="37" t="s">
        <v>7</v>
      </c>
      <c r="K9" s="37" t="s">
        <v>6</v>
      </c>
      <c r="L9" s="37" t="s">
        <v>7</v>
      </c>
      <c r="M9" s="106"/>
      <c r="N9" s="113"/>
    </row>
    <row r="10" spans="1:17" s="4" customFormat="1" ht="30" customHeight="1" x14ac:dyDescent="0.25">
      <c r="A10" s="28"/>
      <c r="B10" s="49" t="s">
        <v>76</v>
      </c>
      <c r="C10" s="80"/>
      <c r="D10" s="80"/>
      <c r="E10" s="80"/>
      <c r="F10" s="80"/>
      <c r="G10" s="80"/>
      <c r="H10" s="80"/>
      <c r="I10" s="80"/>
      <c r="J10" s="80"/>
      <c r="K10" s="80"/>
      <c r="L10" s="80"/>
      <c r="M10" s="80"/>
      <c r="N10" s="81"/>
    </row>
    <row r="11" spans="1:17" s="4" customFormat="1" x14ac:dyDescent="0.25">
      <c r="A11" s="29"/>
      <c r="B11" s="48" t="s">
        <v>67</v>
      </c>
      <c r="C11" s="82"/>
      <c r="D11" s="82"/>
      <c r="E11" s="82"/>
      <c r="F11" s="82"/>
      <c r="G11" s="82"/>
      <c r="H11" s="82"/>
      <c r="I11" s="82"/>
      <c r="J11" s="82"/>
      <c r="K11" s="82"/>
      <c r="L11" s="82"/>
      <c r="M11" s="82"/>
      <c r="N11" s="83"/>
    </row>
    <row r="12" spans="1:17" s="8" customFormat="1" ht="35.1" customHeight="1" x14ac:dyDescent="0.25">
      <c r="A12" s="1" t="s">
        <v>50</v>
      </c>
      <c r="B12" s="6" t="s">
        <v>51</v>
      </c>
      <c r="C12" s="5">
        <v>70000</v>
      </c>
      <c r="D12" s="5">
        <v>0</v>
      </c>
      <c r="E12" s="5">
        <v>0</v>
      </c>
      <c r="F12" s="5">
        <f>+C12-E12</f>
        <v>70000</v>
      </c>
      <c r="G12" s="36">
        <v>0</v>
      </c>
      <c r="H12" s="36">
        <f>+E12/C12*100%</f>
        <v>0</v>
      </c>
      <c r="I12" s="6">
        <v>1</v>
      </c>
      <c r="J12" s="6" t="s">
        <v>9</v>
      </c>
      <c r="K12" s="6">
        <v>1200</v>
      </c>
      <c r="L12" s="6" t="s">
        <v>57</v>
      </c>
      <c r="M12" s="6" t="s">
        <v>25</v>
      </c>
      <c r="N12" s="60" t="s">
        <v>91</v>
      </c>
    </row>
    <row r="13" spans="1:17" s="8" customFormat="1" ht="35.1" customHeight="1" x14ac:dyDescent="0.25">
      <c r="A13" s="1" t="s">
        <v>58</v>
      </c>
      <c r="B13" s="6" t="s">
        <v>104</v>
      </c>
      <c r="C13" s="5">
        <v>300000</v>
      </c>
      <c r="D13" s="5">
        <v>0</v>
      </c>
      <c r="E13" s="5">
        <v>350000</v>
      </c>
      <c r="F13" s="5">
        <f t="shared" ref="F13" si="0">+C13-E13</f>
        <v>-50000</v>
      </c>
      <c r="G13" s="36">
        <v>1</v>
      </c>
      <c r="H13" s="36">
        <v>1</v>
      </c>
      <c r="I13" s="6">
        <v>1</v>
      </c>
      <c r="J13" s="6" t="s">
        <v>9</v>
      </c>
      <c r="K13" s="6">
        <v>1200</v>
      </c>
      <c r="L13" s="6" t="s">
        <v>57</v>
      </c>
      <c r="M13" s="6" t="s">
        <v>11</v>
      </c>
      <c r="N13" s="60" t="s">
        <v>92</v>
      </c>
    </row>
    <row r="14" spans="1:17" s="8" customFormat="1" ht="35.1" customHeight="1" x14ac:dyDescent="0.25">
      <c r="A14" s="1" t="s">
        <v>58</v>
      </c>
      <c r="B14" s="6" t="s">
        <v>105</v>
      </c>
      <c r="C14" s="5">
        <v>0</v>
      </c>
      <c r="D14" s="5">
        <v>0</v>
      </c>
      <c r="E14" s="5">
        <v>348259.69</v>
      </c>
      <c r="F14" s="5">
        <f t="shared" ref="F14" si="1">+C14-E14</f>
        <v>-348259.69</v>
      </c>
      <c r="G14" s="36">
        <v>1</v>
      </c>
      <c r="H14" s="36">
        <v>1</v>
      </c>
      <c r="I14" s="6">
        <v>1</v>
      </c>
      <c r="J14" s="6" t="s">
        <v>9</v>
      </c>
      <c r="K14" s="6">
        <v>1200</v>
      </c>
      <c r="L14" s="6" t="s">
        <v>57</v>
      </c>
      <c r="M14" s="6" t="s">
        <v>106</v>
      </c>
      <c r="N14" s="60" t="s">
        <v>92</v>
      </c>
    </row>
    <row r="15" spans="1:17" s="8" customFormat="1" ht="35.1" customHeight="1" x14ac:dyDescent="0.25">
      <c r="A15" s="1" t="s">
        <v>59</v>
      </c>
      <c r="B15" s="6" t="s">
        <v>60</v>
      </c>
      <c r="C15" s="5">
        <v>215741</v>
      </c>
      <c r="D15" s="5">
        <v>0</v>
      </c>
      <c r="E15" s="5">
        <v>364514.69</v>
      </c>
      <c r="F15" s="5">
        <f>+C15-E15</f>
        <v>-148773.69</v>
      </c>
      <c r="G15" s="36">
        <v>1</v>
      </c>
      <c r="H15" s="36">
        <v>1</v>
      </c>
      <c r="I15" s="6">
        <v>7</v>
      </c>
      <c r="J15" s="6" t="s">
        <v>8</v>
      </c>
      <c r="K15" s="6">
        <v>80</v>
      </c>
      <c r="L15" s="6" t="s">
        <v>57</v>
      </c>
      <c r="M15" s="6" t="s">
        <v>11</v>
      </c>
      <c r="N15" s="60" t="s">
        <v>92</v>
      </c>
    </row>
    <row r="16" spans="1:17" s="31" customFormat="1" ht="15" customHeight="1" thickBot="1" x14ac:dyDescent="0.25">
      <c r="A16" s="84" t="s">
        <v>56</v>
      </c>
      <c r="B16" s="85"/>
      <c r="C16" s="38">
        <f>SUM(C12:C15)</f>
        <v>585741</v>
      </c>
      <c r="D16" s="38">
        <f t="shared" ref="D16:F16" si="2">SUM(D12:D15)</f>
        <v>0</v>
      </c>
      <c r="E16" s="38">
        <f t="shared" si="2"/>
        <v>1062774.3799999999</v>
      </c>
      <c r="F16" s="38">
        <f t="shared" si="2"/>
        <v>-477033.38</v>
      </c>
      <c r="G16" s="86"/>
      <c r="H16" s="86"/>
      <c r="I16" s="86"/>
      <c r="J16" s="86"/>
      <c r="K16" s="86"/>
      <c r="L16" s="86"/>
      <c r="M16" s="86"/>
      <c r="N16" s="87"/>
      <c r="P16" s="32"/>
      <c r="Q16" s="32"/>
    </row>
    <row r="17" spans="1:17" s="4" customFormat="1" ht="30" x14ac:dyDescent="0.25">
      <c r="A17" s="28"/>
      <c r="B17" s="49" t="s">
        <v>66</v>
      </c>
      <c r="C17" s="80"/>
      <c r="D17" s="80"/>
      <c r="E17" s="80"/>
      <c r="F17" s="80"/>
      <c r="G17" s="80"/>
      <c r="H17" s="80"/>
      <c r="I17" s="80"/>
      <c r="J17" s="80"/>
      <c r="K17" s="80"/>
      <c r="L17" s="80"/>
      <c r="M17" s="80"/>
      <c r="N17" s="81"/>
    </row>
    <row r="18" spans="1:17" s="7" customFormat="1" ht="35.1" customHeight="1" x14ac:dyDescent="0.2">
      <c r="A18" s="1" t="s">
        <v>52</v>
      </c>
      <c r="B18" s="6" t="s">
        <v>53</v>
      </c>
      <c r="C18" s="5">
        <v>590000</v>
      </c>
      <c r="D18" s="5">
        <v>0</v>
      </c>
      <c r="E18" s="5">
        <v>347794.71</v>
      </c>
      <c r="F18" s="5">
        <f t="shared" ref="F18:F19" si="3">+C18-E18</f>
        <v>242205.28999999998</v>
      </c>
      <c r="G18" s="36">
        <v>0</v>
      </c>
      <c r="H18" s="36">
        <f>+E18/C18*100%</f>
        <v>0.58948255932203397</v>
      </c>
      <c r="I18" s="6">
        <v>8</v>
      </c>
      <c r="J18" s="6" t="s">
        <v>38</v>
      </c>
      <c r="K18" s="6">
        <v>200</v>
      </c>
      <c r="L18" s="6" t="s">
        <v>57</v>
      </c>
      <c r="M18" s="6" t="s">
        <v>25</v>
      </c>
      <c r="N18" s="60" t="s">
        <v>92</v>
      </c>
    </row>
    <row r="19" spans="1:17" s="7" customFormat="1" ht="35.1" customHeight="1" x14ac:dyDescent="0.2">
      <c r="A19" s="1" t="s">
        <v>54</v>
      </c>
      <c r="B19" s="6" t="s">
        <v>55</v>
      </c>
      <c r="C19" s="5">
        <v>47266</v>
      </c>
      <c r="D19" s="5">
        <v>0</v>
      </c>
      <c r="E19" s="5">
        <v>0</v>
      </c>
      <c r="F19" s="5">
        <f t="shared" si="3"/>
        <v>47266</v>
      </c>
      <c r="G19" s="36">
        <v>0</v>
      </c>
      <c r="H19" s="36">
        <f t="shared" ref="H19" si="4">+E19/C19*100%</f>
        <v>0</v>
      </c>
      <c r="I19" s="6">
        <v>1</v>
      </c>
      <c r="J19" s="6" t="s">
        <v>107</v>
      </c>
      <c r="K19" s="6">
        <v>40</v>
      </c>
      <c r="L19" s="6" t="s">
        <v>57</v>
      </c>
      <c r="M19" s="6" t="s">
        <v>25</v>
      </c>
      <c r="N19" s="60" t="s">
        <v>92</v>
      </c>
      <c r="P19" s="24"/>
      <c r="Q19" s="24"/>
    </row>
    <row r="20" spans="1:17" s="31" customFormat="1" ht="15" customHeight="1" thickBot="1" x14ac:dyDescent="0.25">
      <c r="A20" s="84" t="s">
        <v>56</v>
      </c>
      <c r="B20" s="85"/>
      <c r="C20" s="38">
        <f>+C18+C19</f>
        <v>637266</v>
      </c>
      <c r="D20" s="38">
        <f t="shared" ref="D20:F20" si="5">+D18+D19</f>
        <v>0</v>
      </c>
      <c r="E20" s="38">
        <f t="shared" si="5"/>
        <v>347794.71</v>
      </c>
      <c r="F20" s="38">
        <f t="shared" si="5"/>
        <v>289471.28999999998</v>
      </c>
      <c r="G20" s="86"/>
      <c r="H20" s="86"/>
      <c r="I20" s="86"/>
      <c r="J20" s="86"/>
      <c r="K20" s="86"/>
      <c r="L20" s="86"/>
      <c r="M20" s="86"/>
      <c r="N20" s="87"/>
      <c r="P20" s="32"/>
      <c r="Q20" s="32"/>
    </row>
    <row r="21" spans="1:17" s="4" customFormat="1" ht="33" x14ac:dyDescent="0.25">
      <c r="A21" s="28"/>
      <c r="B21" s="49" t="s">
        <v>77</v>
      </c>
      <c r="C21" s="80"/>
      <c r="D21" s="80"/>
      <c r="E21" s="80"/>
      <c r="F21" s="80"/>
      <c r="G21" s="80"/>
      <c r="H21" s="80"/>
      <c r="I21" s="80"/>
      <c r="J21" s="80"/>
      <c r="K21" s="80"/>
      <c r="L21" s="80"/>
      <c r="M21" s="80"/>
      <c r="N21" s="81"/>
    </row>
    <row r="22" spans="1:17" s="4" customFormat="1" x14ac:dyDescent="0.25">
      <c r="A22" s="29"/>
      <c r="B22" s="48" t="s">
        <v>65</v>
      </c>
      <c r="C22" s="82"/>
      <c r="D22" s="82"/>
      <c r="E22" s="82"/>
      <c r="F22" s="82"/>
      <c r="G22" s="82"/>
      <c r="H22" s="82"/>
      <c r="I22" s="82"/>
      <c r="J22" s="82"/>
      <c r="K22" s="82"/>
      <c r="L22" s="82"/>
      <c r="M22" s="82"/>
      <c r="N22" s="83"/>
    </row>
    <row r="23" spans="1:17" s="7" customFormat="1" ht="35.1" customHeight="1" x14ac:dyDescent="0.2">
      <c r="A23" s="1" t="s">
        <v>64</v>
      </c>
      <c r="B23" s="6" t="s">
        <v>63</v>
      </c>
      <c r="C23" s="5">
        <v>150000</v>
      </c>
      <c r="D23" s="5">
        <v>0</v>
      </c>
      <c r="E23" s="5">
        <v>127841.98</v>
      </c>
      <c r="F23" s="5">
        <f>+C23-E23</f>
        <v>22158.020000000004</v>
      </c>
      <c r="G23" s="36">
        <v>0</v>
      </c>
      <c r="H23" s="36">
        <f>+E23/C23*100%</f>
        <v>0.85227986666666666</v>
      </c>
      <c r="I23" s="6">
        <v>340</v>
      </c>
      <c r="J23" s="6" t="s">
        <v>61</v>
      </c>
      <c r="K23" s="6">
        <v>100</v>
      </c>
      <c r="L23" s="6" t="s">
        <v>57</v>
      </c>
      <c r="M23" s="6" t="s">
        <v>25</v>
      </c>
      <c r="N23" s="60" t="s">
        <v>103</v>
      </c>
    </row>
    <row r="24" spans="1:17" s="31" customFormat="1" ht="15" customHeight="1" thickBot="1" x14ac:dyDescent="0.25">
      <c r="A24" s="84" t="s">
        <v>56</v>
      </c>
      <c r="B24" s="85"/>
      <c r="C24" s="38">
        <f>C23</f>
        <v>150000</v>
      </c>
      <c r="D24" s="38">
        <f t="shared" ref="D24:F24" si="6">D23</f>
        <v>0</v>
      </c>
      <c r="E24" s="38">
        <f t="shared" si="6"/>
        <v>127841.98</v>
      </c>
      <c r="F24" s="38">
        <f t="shared" si="6"/>
        <v>22158.020000000004</v>
      </c>
      <c r="G24" s="86"/>
      <c r="H24" s="86"/>
      <c r="I24" s="86"/>
      <c r="J24" s="86"/>
      <c r="K24" s="86"/>
      <c r="L24" s="86"/>
      <c r="M24" s="86"/>
      <c r="N24" s="87"/>
      <c r="P24" s="32"/>
      <c r="Q24" s="32"/>
    </row>
    <row r="25" spans="1:17" s="4" customFormat="1" ht="18" x14ac:dyDescent="0.25">
      <c r="A25" s="28"/>
      <c r="B25" s="49" t="s">
        <v>78</v>
      </c>
      <c r="C25" s="80"/>
      <c r="D25" s="80"/>
      <c r="E25" s="80"/>
      <c r="F25" s="80"/>
      <c r="G25" s="80"/>
      <c r="H25" s="80"/>
      <c r="I25" s="80"/>
      <c r="J25" s="80"/>
      <c r="K25" s="80"/>
      <c r="L25" s="80"/>
      <c r="M25" s="80"/>
      <c r="N25" s="81"/>
    </row>
    <row r="26" spans="1:17" s="4" customFormat="1" ht="18" customHeight="1" x14ac:dyDescent="0.25">
      <c r="A26" s="29"/>
      <c r="B26" s="48" t="s">
        <v>68</v>
      </c>
      <c r="C26" s="82"/>
      <c r="D26" s="82"/>
      <c r="E26" s="82"/>
      <c r="F26" s="82"/>
      <c r="G26" s="82"/>
      <c r="H26" s="82"/>
      <c r="I26" s="82"/>
      <c r="J26" s="82"/>
      <c r="K26" s="82"/>
      <c r="L26" s="82"/>
      <c r="M26" s="82"/>
      <c r="N26" s="83"/>
    </row>
    <row r="27" spans="1:17" s="7" customFormat="1" ht="35.1" customHeight="1" x14ac:dyDescent="0.2">
      <c r="A27" s="1" t="s">
        <v>36</v>
      </c>
      <c r="B27" s="6" t="s">
        <v>37</v>
      </c>
      <c r="C27" s="5">
        <v>260000</v>
      </c>
      <c r="D27" s="5">
        <v>0</v>
      </c>
      <c r="E27" s="5">
        <v>260454.2</v>
      </c>
      <c r="F27" s="5">
        <f>+C27-E27</f>
        <v>-454.20000000001164</v>
      </c>
      <c r="G27" s="36">
        <v>1</v>
      </c>
      <c r="H27" s="36">
        <f>+E27/C27*100%</f>
        <v>1.0017469230769231</v>
      </c>
      <c r="I27" s="6">
        <v>51</v>
      </c>
      <c r="J27" s="6" t="s">
        <v>69</v>
      </c>
      <c r="K27" s="6">
        <v>365</v>
      </c>
      <c r="L27" s="6" t="s">
        <v>57</v>
      </c>
      <c r="M27" s="6" t="s">
        <v>11</v>
      </c>
      <c r="N27" s="60" t="s">
        <v>92</v>
      </c>
    </row>
    <row r="28" spans="1:17" s="7" customFormat="1" ht="35.1" customHeight="1" x14ac:dyDescent="0.2">
      <c r="A28" s="1" t="s">
        <v>93</v>
      </c>
      <c r="B28" s="6" t="s">
        <v>95</v>
      </c>
      <c r="C28" s="5">
        <v>0</v>
      </c>
      <c r="D28" s="5">
        <v>0</v>
      </c>
      <c r="E28" s="5">
        <v>24976.05</v>
      </c>
      <c r="F28" s="5">
        <f>+C28-E28</f>
        <v>-24976.05</v>
      </c>
      <c r="G28" s="36">
        <v>1</v>
      </c>
      <c r="H28" s="36">
        <v>1</v>
      </c>
      <c r="I28" s="6">
        <v>40</v>
      </c>
      <c r="J28" s="6" t="s">
        <v>96</v>
      </c>
      <c r="K28" s="6">
        <v>200</v>
      </c>
      <c r="L28" s="6" t="s">
        <v>57</v>
      </c>
      <c r="M28" s="6" t="s">
        <v>94</v>
      </c>
      <c r="N28" s="60" t="s">
        <v>103</v>
      </c>
    </row>
    <row r="29" spans="1:17" s="31" customFormat="1" ht="15" customHeight="1" thickBot="1" x14ac:dyDescent="0.25">
      <c r="A29" s="84" t="s">
        <v>56</v>
      </c>
      <c r="B29" s="85"/>
      <c r="C29" s="38">
        <f>C27+C28</f>
        <v>260000</v>
      </c>
      <c r="D29" s="38">
        <f t="shared" ref="D29:F29" si="7">D27+D28</f>
        <v>0</v>
      </c>
      <c r="E29" s="38">
        <f t="shared" si="7"/>
        <v>285430.25</v>
      </c>
      <c r="F29" s="38">
        <f t="shared" si="7"/>
        <v>-25430.250000000011</v>
      </c>
      <c r="G29" s="86"/>
      <c r="H29" s="86"/>
      <c r="I29" s="86"/>
      <c r="J29" s="86"/>
      <c r="K29" s="86"/>
      <c r="L29" s="86"/>
      <c r="M29" s="86"/>
      <c r="N29" s="87"/>
      <c r="P29" s="32"/>
      <c r="Q29" s="32"/>
    </row>
    <row r="30" spans="1:17" s="4" customFormat="1" ht="18" x14ac:dyDescent="0.25">
      <c r="A30" s="29"/>
      <c r="B30" s="48" t="s">
        <v>79</v>
      </c>
      <c r="C30" s="88"/>
      <c r="D30" s="89"/>
      <c r="E30" s="89"/>
      <c r="F30" s="89"/>
      <c r="G30" s="89"/>
      <c r="H30" s="89"/>
      <c r="I30" s="89"/>
      <c r="J30" s="89"/>
      <c r="K30" s="89"/>
      <c r="L30" s="89"/>
      <c r="M30" s="89"/>
      <c r="N30" s="90"/>
    </row>
    <row r="31" spans="1:17" s="4" customFormat="1" ht="18" customHeight="1" x14ac:dyDescent="0.25">
      <c r="A31" s="29"/>
      <c r="B31" s="48" t="s">
        <v>70</v>
      </c>
      <c r="C31" s="126"/>
      <c r="D31" s="127"/>
      <c r="E31" s="127"/>
      <c r="F31" s="127"/>
      <c r="G31" s="127"/>
      <c r="H31" s="127"/>
      <c r="I31" s="127"/>
      <c r="J31" s="127"/>
      <c r="K31" s="127"/>
      <c r="L31" s="127"/>
      <c r="M31" s="127"/>
      <c r="N31" s="128"/>
    </row>
    <row r="32" spans="1:17" s="7" customFormat="1" ht="35.1" customHeight="1" x14ac:dyDescent="0.2">
      <c r="A32" s="1" t="s">
        <v>71</v>
      </c>
      <c r="B32" s="6" t="s">
        <v>40</v>
      </c>
      <c r="C32" s="5">
        <v>550000</v>
      </c>
      <c r="D32" s="5">
        <v>0</v>
      </c>
      <c r="E32" s="5">
        <v>0</v>
      </c>
      <c r="F32" s="5">
        <f t="shared" ref="F32:F48" si="8">+C32-E32</f>
        <v>550000</v>
      </c>
      <c r="G32" s="36">
        <v>0</v>
      </c>
      <c r="H32" s="36">
        <f t="shared" ref="H32:H46" si="9">+E32/C32*100%</f>
        <v>0</v>
      </c>
      <c r="I32" s="6">
        <v>15</v>
      </c>
      <c r="J32" s="6" t="s">
        <v>8</v>
      </c>
      <c r="K32" s="6">
        <v>40</v>
      </c>
      <c r="L32" s="6" t="s">
        <v>57</v>
      </c>
      <c r="M32" s="6" t="s">
        <v>11</v>
      </c>
      <c r="N32" s="60" t="s">
        <v>92</v>
      </c>
    </row>
    <row r="33" spans="1:14" s="7" customFormat="1" ht="35.1" customHeight="1" x14ac:dyDescent="0.2">
      <c r="A33" s="1" t="s">
        <v>72</v>
      </c>
      <c r="B33" s="6" t="s">
        <v>41</v>
      </c>
      <c r="C33" s="5">
        <v>550000</v>
      </c>
      <c r="D33" s="5">
        <v>0</v>
      </c>
      <c r="E33" s="5">
        <v>0</v>
      </c>
      <c r="F33" s="5">
        <f t="shared" si="8"/>
        <v>550000</v>
      </c>
      <c r="G33" s="36">
        <v>0</v>
      </c>
      <c r="H33" s="36">
        <f t="shared" si="9"/>
        <v>0</v>
      </c>
      <c r="I33" s="6">
        <v>15</v>
      </c>
      <c r="J33" s="6" t="s">
        <v>8</v>
      </c>
      <c r="K33" s="6">
        <v>37</v>
      </c>
      <c r="L33" s="6" t="s">
        <v>57</v>
      </c>
      <c r="M33" s="6" t="s">
        <v>11</v>
      </c>
      <c r="N33" s="60" t="s">
        <v>92</v>
      </c>
    </row>
    <row r="34" spans="1:14" s="7" customFormat="1" ht="35.1" customHeight="1" x14ac:dyDescent="0.2">
      <c r="A34" s="1" t="s">
        <v>73</v>
      </c>
      <c r="B34" s="6" t="s">
        <v>42</v>
      </c>
      <c r="C34" s="5">
        <v>450000</v>
      </c>
      <c r="D34" s="5">
        <v>0</v>
      </c>
      <c r="E34" s="5">
        <v>0</v>
      </c>
      <c r="F34" s="5">
        <f t="shared" si="8"/>
        <v>450000</v>
      </c>
      <c r="G34" s="36">
        <v>0</v>
      </c>
      <c r="H34" s="36">
        <f t="shared" si="9"/>
        <v>0</v>
      </c>
      <c r="I34" s="6">
        <v>15</v>
      </c>
      <c r="J34" s="6" t="s">
        <v>8</v>
      </c>
      <c r="K34" s="6">
        <v>42</v>
      </c>
      <c r="L34" s="6" t="s">
        <v>57</v>
      </c>
      <c r="M34" s="6" t="s">
        <v>11</v>
      </c>
      <c r="N34" s="60" t="s">
        <v>92</v>
      </c>
    </row>
    <row r="35" spans="1:14" s="7" customFormat="1" ht="35.1" customHeight="1" x14ac:dyDescent="0.2">
      <c r="A35" s="1" t="s">
        <v>74</v>
      </c>
      <c r="B35" s="6" t="s">
        <v>43</v>
      </c>
      <c r="C35" s="5">
        <v>450000</v>
      </c>
      <c r="D35" s="5">
        <v>0</v>
      </c>
      <c r="E35" s="5">
        <v>0</v>
      </c>
      <c r="F35" s="5">
        <f t="shared" si="8"/>
        <v>450000</v>
      </c>
      <c r="G35" s="36">
        <v>0</v>
      </c>
      <c r="H35" s="36">
        <f t="shared" si="9"/>
        <v>0</v>
      </c>
      <c r="I35" s="6">
        <v>15</v>
      </c>
      <c r="J35" s="6" t="s">
        <v>8</v>
      </c>
      <c r="K35" s="6">
        <v>39</v>
      </c>
      <c r="L35" s="6" t="s">
        <v>57</v>
      </c>
      <c r="M35" s="6" t="s">
        <v>11</v>
      </c>
      <c r="N35" s="60" t="s">
        <v>92</v>
      </c>
    </row>
    <row r="36" spans="1:14" s="7" customFormat="1" ht="35.1" customHeight="1" thickBot="1" x14ac:dyDescent="0.25">
      <c r="A36" s="1" t="s">
        <v>75</v>
      </c>
      <c r="B36" s="6" t="s">
        <v>44</v>
      </c>
      <c r="C36" s="5">
        <v>120000</v>
      </c>
      <c r="D36" s="5">
        <v>0</v>
      </c>
      <c r="E36" s="5">
        <v>0</v>
      </c>
      <c r="F36" s="5">
        <f t="shared" si="8"/>
        <v>120000</v>
      </c>
      <c r="G36" s="36">
        <v>0</v>
      </c>
      <c r="H36" s="36">
        <f t="shared" si="9"/>
        <v>0</v>
      </c>
      <c r="I36" s="6">
        <v>8</v>
      </c>
      <c r="J36" s="6" t="s">
        <v>8</v>
      </c>
      <c r="K36" s="6">
        <v>22</v>
      </c>
      <c r="L36" s="6" t="s">
        <v>57</v>
      </c>
      <c r="M36" s="6" t="s">
        <v>11</v>
      </c>
      <c r="N36" s="60" t="s">
        <v>92</v>
      </c>
    </row>
    <row r="37" spans="1:14" ht="47.25" x14ac:dyDescent="0.25">
      <c r="A37" s="94" t="s">
        <v>1</v>
      </c>
      <c r="B37" s="95"/>
      <c r="C37" s="95"/>
      <c r="D37" s="95"/>
      <c r="E37" s="95"/>
      <c r="F37" s="95"/>
      <c r="G37" s="95"/>
      <c r="H37" s="95"/>
      <c r="I37" s="95"/>
      <c r="J37" s="95"/>
      <c r="K37" s="95"/>
      <c r="L37" s="95"/>
      <c r="M37" s="95"/>
      <c r="N37" s="96"/>
    </row>
    <row r="38" spans="1:14" ht="30" x14ac:dyDescent="0.25">
      <c r="A38" s="97" t="s">
        <v>0</v>
      </c>
      <c r="B38" s="98"/>
      <c r="C38" s="98"/>
      <c r="D38" s="98"/>
      <c r="E38" s="98"/>
      <c r="F38" s="98"/>
      <c r="G38" s="98"/>
      <c r="H38" s="98"/>
      <c r="I38" s="98"/>
      <c r="J38" s="98"/>
      <c r="K38" s="98"/>
      <c r="L38" s="98"/>
      <c r="M38" s="98"/>
      <c r="N38" s="99"/>
    </row>
    <row r="39" spans="1:14" ht="23.25" x14ac:dyDescent="0.25">
      <c r="A39" s="100" t="s">
        <v>97</v>
      </c>
      <c r="B39" s="101"/>
      <c r="C39" s="101"/>
      <c r="D39" s="101"/>
      <c r="E39" s="101"/>
      <c r="F39" s="101"/>
      <c r="G39" s="101"/>
      <c r="H39" s="101"/>
      <c r="I39" s="101"/>
      <c r="J39" s="101"/>
      <c r="K39" s="101"/>
      <c r="L39" s="101"/>
      <c r="M39" s="101"/>
      <c r="N39" s="102"/>
    </row>
    <row r="40" spans="1:14" s="15" customFormat="1" ht="20.25" x14ac:dyDescent="0.3">
      <c r="A40" s="103" t="s">
        <v>19</v>
      </c>
      <c r="B40" s="104"/>
      <c r="C40" s="104"/>
      <c r="D40" s="104"/>
      <c r="E40" s="104"/>
      <c r="F40" s="104"/>
      <c r="G40" s="104"/>
      <c r="H40" s="104"/>
      <c r="I40" s="104"/>
      <c r="J40" s="104"/>
      <c r="K40" s="104"/>
      <c r="L40" s="104"/>
      <c r="M40" s="104"/>
      <c r="N40" s="105"/>
    </row>
    <row r="41" spans="1:14" s="15" customFormat="1" ht="20.25" x14ac:dyDescent="0.3">
      <c r="A41" s="103" t="s">
        <v>46</v>
      </c>
      <c r="B41" s="104"/>
      <c r="C41" s="104"/>
      <c r="D41" s="104"/>
      <c r="E41" s="104"/>
      <c r="F41" s="104"/>
      <c r="G41" s="104"/>
      <c r="H41" s="104"/>
      <c r="I41" s="104"/>
      <c r="J41" s="104"/>
      <c r="K41" s="104"/>
      <c r="L41" s="104"/>
      <c r="M41" s="104"/>
      <c r="N41" s="105"/>
    </row>
    <row r="42" spans="1:14" s="14" customFormat="1" ht="6" customHeight="1" thickBot="1" x14ac:dyDescent="0.3">
      <c r="A42" s="33"/>
      <c r="B42" s="17"/>
      <c r="C42" s="17"/>
      <c r="D42" s="34"/>
      <c r="E42" s="34"/>
      <c r="F42" s="34"/>
      <c r="G42" s="34"/>
      <c r="H42" s="34"/>
      <c r="I42" s="34"/>
      <c r="J42" s="34"/>
      <c r="K42" s="34"/>
      <c r="L42" s="34"/>
      <c r="M42" s="34"/>
      <c r="N42" s="35"/>
    </row>
    <row r="43" spans="1:14" x14ac:dyDescent="0.25">
      <c r="A43" s="107" t="s">
        <v>88</v>
      </c>
      <c r="B43" s="110" t="s">
        <v>47</v>
      </c>
      <c r="C43" s="110" t="s">
        <v>2</v>
      </c>
      <c r="D43" s="110"/>
      <c r="E43" s="110"/>
      <c r="F43" s="110"/>
      <c r="G43" s="110" t="s">
        <v>24</v>
      </c>
      <c r="H43" s="110"/>
      <c r="I43" s="110" t="s">
        <v>23</v>
      </c>
      <c r="J43" s="110"/>
      <c r="K43" s="110"/>
      <c r="L43" s="110"/>
      <c r="M43" s="110" t="s">
        <v>86</v>
      </c>
      <c r="N43" s="111" t="s">
        <v>87</v>
      </c>
    </row>
    <row r="44" spans="1:14" x14ac:dyDescent="0.25">
      <c r="A44" s="108"/>
      <c r="B44" s="79"/>
      <c r="C44" s="79" t="s">
        <v>22</v>
      </c>
      <c r="D44" s="79" t="s">
        <v>20</v>
      </c>
      <c r="E44" s="79" t="s">
        <v>3</v>
      </c>
      <c r="F44" s="79" t="s">
        <v>21</v>
      </c>
      <c r="G44" s="79" t="s">
        <v>49</v>
      </c>
      <c r="H44" s="79" t="s">
        <v>48</v>
      </c>
      <c r="I44" s="79" t="s">
        <v>4</v>
      </c>
      <c r="J44" s="79"/>
      <c r="K44" s="79" t="s">
        <v>5</v>
      </c>
      <c r="L44" s="79"/>
      <c r="M44" s="79"/>
      <c r="N44" s="112"/>
    </row>
    <row r="45" spans="1:14" ht="15.75" thickBot="1" x14ac:dyDescent="0.3">
      <c r="A45" s="109"/>
      <c r="B45" s="106"/>
      <c r="C45" s="106"/>
      <c r="D45" s="106"/>
      <c r="E45" s="106"/>
      <c r="F45" s="106"/>
      <c r="G45" s="106"/>
      <c r="H45" s="106"/>
      <c r="I45" s="50" t="s">
        <v>6</v>
      </c>
      <c r="J45" s="50" t="s">
        <v>7</v>
      </c>
      <c r="K45" s="50" t="s">
        <v>6</v>
      </c>
      <c r="L45" s="50" t="s">
        <v>7</v>
      </c>
      <c r="M45" s="106"/>
      <c r="N45" s="113"/>
    </row>
    <row r="46" spans="1:14" s="7" customFormat="1" ht="35.1" customHeight="1" x14ac:dyDescent="0.2">
      <c r="A46" s="1" t="s">
        <v>39</v>
      </c>
      <c r="B46" s="6" t="s">
        <v>45</v>
      </c>
      <c r="C46" s="5">
        <v>120000</v>
      </c>
      <c r="D46" s="5">
        <v>0</v>
      </c>
      <c r="E46" s="5">
        <v>0</v>
      </c>
      <c r="F46" s="5">
        <f t="shared" si="8"/>
        <v>120000</v>
      </c>
      <c r="G46" s="36">
        <v>0</v>
      </c>
      <c r="H46" s="36">
        <f t="shared" si="9"/>
        <v>0</v>
      </c>
      <c r="I46" s="6">
        <v>8</v>
      </c>
      <c r="J46" s="6" t="s">
        <v>8</v>
      </c>
      <c r="K46" s="6">
        <v>20</v>
      </c>
      <c r="L46" s="6" t="s">
        <v>57</v>
      </c>
      <c r="M46" s="6" t="s">
        <v>11</v>
      </c>
      <c r="N46" s="60" t="s">
        <v>92</v>
      </c>
    </row>
    <row r="47" spans="1:14" s="7" customFormat="1" ht="35.1" customHeight="1" x14ac:dyDescent="0.2">
      <c r="A47" s="1" t="s">
        <v>71</v>
      </c>
      <c r="B47" s="6" t="s">
        <v>98</v>
      </c>
      <c r="C47" s="5">
        <v>0</v>
      </c>
      <c r="D47" s="5">
        <v>0</v>
      </c>
      <c r="E47" s="5">
        <v>142068.49</v>
      </c>
      <c r="F47" s="5">
        <f t="shared" si="8"/>
        <v>-142068.49</v>
      </c>
      <c r="G47" s="36">
        <v>1</v>
      </c>
      <c r="H47" s="36">
        <v>1</v>
      </c>
      <c r="I47" s="6">
        <v>6</v>
      </c>
      <c r="J47" s="6" t="s">
        <v>8</v>
      </c>
      <c r="K47" s="6">
        <v>21</v>
      </c>
      <c r="L47" s="6" t="s">
        <v>57</v>
      </c>
      <c r="M47" s="6" t="s">
        <v>11</v>
      </c>
      <c r="N47" s="60" t="s">
        <v>103</v>
      </c>
    </row>
    <row r="48" spans="1:14" s="7" customFormat="1" ht="35.1" customHeight="1" x14ac:dyDescent="0.2">
      <c r="A48" s="1" t="s">
        <v>72</v>
      </c>
      <c r="B48" s="6" t="s">
        <v>99</v>
      </c>
      <c r="C48" s="5">
        <v>0</v>
      </c>
      <c r="D48" s="5">
        <v>0</v>
      </c>
      <c r="E48" s="5">
        <v>298520.26</v>
      </c>
      <c r="F48" s="5">
        <f t="shared" si="8"/>
        <v>-298520.26</v>
      </c>
      <c r="G48" s="36">
        <v>1</v>
      </c>
      <c r="H48" s="36">
        <v>1</v>
      </c>
      <c r="I48" s="6">
        <v>14</v>
      </c>
      <c r="J48" s="6" t="s">
        <v>8</v>
      </c>
      <c r="K48" s="6">
        <v>38</v>
      </c>
      <c r="L48" s="6" t="s">
        <v>57</v>
      </c>
      <c r="M48" s="6" t="s">
        <v>11</v>
      </c>
      <c r="N48" s="60" t="s">
        <v>103</v>
      </c>
    </row>
    <row r="49" spans="1:17" s="7" customFormat="1" ht="35.1" customHeight="1" x14ac:dyDescent="0.2">
      <c r="A49" s="1" t="s">
        <v>74</v>
      </c>
      <c r="B49" s="6" t="s">
        <v>100</v>
      </c>
      <c r="C49" s="5">
        <v>0</v>
      </c>
      <c r="D49" s="5">
        <v>0</v>
      </c>
      <c r="E49" s="5">
        <v>492452.73</v>
      </c>
      <c r="F49" s="5">
        <f t="shared" ref="F49" si="10">+C49-E49</f>
        <v>-492452.73</v>
      </c>
      <c r="G49" s="36">
        <v>1</v>
      </c>
      <c r="H49" s="36">
        <v>1</v>
      </c>
      <c r="I49" s="6">
        <v>3</v>
      </c>
      <c r="J49" s="6" t="s">
        <v>8</v>
      </c>
      <c r="K49" s="6">
        <v>8</v>
      </c>
      <c r="L49" s="6" t="s">
        <v>57</v>
      </c>
      <c r="M49" s="6" t="s">
        <v>11</v>
      </c>
      <c r="N49" s="60" t="s">
        <v>103</v>
      </c>
    </row>
    <row r="50" spans="1:17" s="7" customFormat="1" ht="35.1" customHeight="1" x14ac:dyDescent="0.2">
      <c r="A50" s="1" t="s">
        <v>75</v>
      </c>
      <c r="B50" s="6" t="s">
        <v>101</v>
      </c>
      <c r="C50" s="5">
        <v>0</v>
      </c>
      <c r="D50" s="5">
        <v>0</v>
      </c>
      <c r="E50" s="5">
        <v>955239.39</v>
      </c>
      <c r="F50" s="5">
        <f t="shared" ref="F50" si="11">+C50-E50</f>
        <v>-955239.39</v>
      </c>
      <c r="G50" s="36">
        <v>1</v>
      </c>
      <c r="H50" s="36">
        <v>1</v>
      </c>
      <c r="I50" s="6">
        <v>12</v>
      </c>
      <c r="J50" s="6" t="s">
        <v>8</v>
      </c>
      <c r="K50" s="6">
        <v>38</v>
      </c>
      <c r="L50" s="6" t="s">
        <v>57</v>
      </c>
      <c r="M50" s="6" t="s">
        <v>11</v>
      </c>
      <c r="N50" s="60" t="s">
        <v>92</v>
      </c>
    </row>
    <row r="51" spans="1:17" s="7" customFormat="1" ht="35.1" customHeight="1" x14ac:dyDescent="0.2">
      <c r="A51" s="1" t="s">
        <v>75</v>
      </c>
      <c r="B51" s="6" t="s">
        <v>102</v>
      </c>
      <c r="C51" s="5">
        <v>0</v>
      </c>
      <c r="D51" s="5">
        <v>0</v>
      </c>
      <c r="E51" s="5">
        <v>149322.09</v>
      </c>
      <c r="F51" s="5">
        <f t="shared" ref="F51" si="12">+C51-E51</f>
        <v>-149322.09</v>
      </c>
      <c r="G51" s="36">
        <v>1</v>
      </c>
      <c r="H51" s="36">
        <v>1</v>
      </c>
      <c r="I51" s="6">
        <v>1</v>
      </c>
      <c r="J51" s="6" t="s">
        <v>9</v>
      </c>
      <c r="K51" s="6">
        <v>30</v>
      </c>
      <c r="L51" s="6" t="s">
        <v>57</v>
      </c>
      <c r="M51" s="6" t="s">
        <v>11</v>
      </c>
      <c r="N51" s="60" t="s">
        <v>92</v>
      </c>
    </row>
    <row r="52" spans="1:17" s="31" customFormat="1" ht="15" customHeight="1" thickBot="1" x14ac:dyDescent="0.25">
      <c r="A52" s="84" t="s">
        <v>56</v>
      </c>
      <c r="B52" s="85"/>
      <c r="C52" s="38">
        <f>+C32+C33+C34+C35+C36+C46+C47+C48+C49+C50+C51</f>
        <v>2240000</v>
      </c>
      <c r="D52" s="38">
        <f t="shared" ref="D52:F52" si="13">+D32+D33+D34+D35+D36+D46+D47+D48+D49+D50+D51</f>
        <v>0</v>
      </c>
      <c r="E52" s="38">
        <f t="shared" si="13"/>
        <v>2037602.9600000002</v>
      </c>
      <c r="F52" s="38">
        <f t="shared" si="13"/>
        <v>202397.03999999978</v>
      </c>
      <c r="G52" s="86"/>
      <c r="H52" s="86"/>
      <c r="I52" s="86"/>
      <c r="J52" s="86"/>
      <c r="K52" s="86"/>
      <c r="L52" s="86"/>
      <c r="M52" s="86"/>
      <c r="N52" s="87"/>
      <c r="P52" s="32"/>
      <c r="Q52" s="32"/>
    </row>
    <row r="53" spans="1:17" s="4" customFormat="1" ht="18" x14ac:dyDescent="0.25">
      <c r="A53" s="28"/>
      <c r="B53" s="49" t="s">
        <v>80</v>
      </c>
      <c r="C53" s="80"/>
      <c r="D53" s="80"/>
      <c r="E53" s="80"/>
      <c r="F53" s="80"/>
      <c r="G53" s="80"/>
      <c r="H53" s="80"/>
      <c r="I53" s="80"/>
      <c r="J53" s="80"/>
      <c r="K53" s="80"/>
      <c r="L53" s="80"/>
      <c r="M53" s="80"/>
      <c r="N53" s="81"/>
    </row>
    <row r="54" spans="1:17" s="4" customFormat="1" x14ac:dyDescent="0.25">
      <c r="A54" s="29"/>
      <c r="B54" s="48" t="s">
        <v>81</v>
      </c>
      <c r="C54" s="82"/>
      <c r="D54" s="82"/>
      <c r="E54" s="82"/>
      <c r="F54" s="82"/>
      <c r="G54" s="82"/>
      <c r="H54" s="82"/>
      <c r="I54" s="82"/>
      <c r="J54" s="82"/>
      <c r="K54" s="82"/>
      <c r="L54" s="82"/>
      <c r="M54" s="82"/>
      <c r="N54" s="83"/>
    </row>
    <row r="55" spans="1:17" s="7" customFormat="1" ht="35.1" customHeight="1" x14ac:dyDescent="0.2">
      <c r="A55" s="1" t="s">
        <v>82</v>
      </c>
      <c r="B55" s="6" t="s">
        <v>83</v>
      </c>
      <c r="C55" s="5">
        <v>150000</v>
      </c>
      <c r="D55" s="5">
        <v>0</v>
      </c>
      <c r="E55" s="5">
        <v>42083.32</v>
      </c>
      <c r="F55" s="5">
        <f>+C55-E55</f>
        <v>107916.68</v>
      </c>
      <c r="G55" s="36">
        <v>0</v>
      </c>
      <c r="H55" s="36">
        <f>+E55/C55*100%</f>
        <v>0.28055546666666664</v>
      </c>
      <c r="I55" s="6">
        <v>1</v>
      </c>
      <c r="J55" s="6" t="s">
        <v>9</v>
      </c>
      <c r="K55" s="6">
        <v>800</v>
      </c>
      <c r="L55" s="6" t="s">
        <v>57</v>
      </c>
      <c r="M55" s="6" t="s">
        <v>25</v>
      </c>
      <c r="N55" s="60" t="s">
        <v>92</v>
      </c>
    </row>
    <row r="56" spans="1:17" s="31" customFormat="1" ht="15" customHeight="1" thickBot="1" x14ac:dyDescent="0.25">
      <c r="A56" s="84" t="s">
        <v>56</v>
      </c>
      <c r="B56" s="85"/>
      <c r="C56" s="38">
        <f>C55</f>
        <v>150000</v>
      </c>
      <c r="D56" s="38">
        <f t="shared" ref="D56:F56" si="14">D55</f>
        <v>0</v>
      </c>
      <c r="E56" s="38">
        <f t="shared" si="14"/>
        <v>42083.32</v>
      </c>
      <c r="F56" s="38">
        <f t="shared" si="14"/>
        <v>107916.68</v>
      </c>
      <c r="G56" s="86"/>
      <c r="H56" s="86"/>
      <c r="I56" s="86"/>
      <c r="J56" s="86"/>
      <c r="K56" s="86"/>
      <c r="L56" s="86"/>
      <c r="M56" s="86"/>
      <c r="N56" s="87"/>
      <c r="P56" s="32"/>
      <c r="Q56" s="32"/>
    </row>
    <row r="57" spans="1:17" s="2" customFormat="1" ht="16.5" thickBot="1" x14ac:dyDescent="0.3">
      <c r="A57" s="118" t="s">
        <v>26</v>
      </c>
      <c r="B57" s="119"/>
      <c r="C57" s="43">
        <f>+C16+C20+C24+C29+C52+C56</f>
        <v>4023007</v>
      </c>
      <c r="D57" s="43">
        <f>+D16+D20+D24+D29+D52+D56</f>
        <v>0</v>
      </c>
      <c r="E57" s="43">
        <f>+E16+E20+E24+E29+E52+E56</f>
        <v>3903527.6</v>
      </c>
      <c r="F57" s="43">
        <f>+F16+F20+F24+F29+F52+F56</f>
        <v>119479.39999999976</v>
      </c>
      <c r="G57" s="114"/>
      <c r="H57" s="115"/>
      <c r="I57" s="115"/>
      <c r="J57" s="115"/>
      <c r="K57" s="115"/>
      <c r="L57" s="115"/>
      <c r="M57" s="115"/>
      <c r="N57" s="116"/>
    </row>
    <row r="58" spans="1:17" s="2" customFormat="1" ht="8.25" customHeight="1" x14ac:dyDescent="0.25">
      <c r="A58" s="39"/>
      <c r="B58" s="51"/>
      <c r="C58" s="40"/>
      <c r="D58" s="40"/>
      <c r="E58" s="40"/>
      <c r="F58" s="40"/>
      <c r="G58" s="41"/>
      <c r="H58" s="41"/>
      <c r="I58" s="42"/>
      <c r="J58" s="42"/>
      <c r="K58" s="42"/>
      <c r="L58" s="42"/>
      <c r="M58" s="42"/>
      <c r="N58" s="42"/>
    </row>
    <row r="59" spans="1:17" s="9" customFormat="1" ht="18.75" x14ac:dyDescent="0.3">
      <c r="A59" s="120" t="s">
        <v>12</v>
      </c>
      <c r="B59" s="120"/>
      <c r="C59" s="120"/>
      <c r="D59" s="120"/>
      <c r="E59" s="120"/>
      <c r="F59" s="120"/>
      <c r="G59" s="120"/>
      <c r="H59" s="120"/>
      <c r="I59" s="120"/>
      <c r="J59" s="120"/>
      <c r="K59" s="120"/>
      <c r="L59" s="120"/>
      <c r="M59" s="120"/>
      <c r="N59" s="120"/>
    </row>
    <row r="60" spans="1:17" s="9" customFormat="1" ht="18.75" x14ac:dyDescent="0.3">
      <c r="A60" s="47"/>
      <c r="B60" s="47"/>
      <c r="C60" s="56"/>
      <c r="D60" s="47"/>
      <c r="E60" s="47"/>
      <c r="F60" s="47"/>
      <c r="G60" s="47"/>
      <c r="H60" s="47"/>
      <c r="I60" s="47"/>
      <c r="J60" s="47"/>
      <c r="K60" s="47"/>
      <c r="L60" s="47"/>
      <c r="M60" s="47"/>
      <c r="N60" s="47"/>
    </row>
    <row r="61" spans="1:17" s="9" customFormat="1" ht="18.75" x14ac:dyDescent="0.3">
      <c r="A61" s="47"/>
      <c r="B61" s="47"/>
      <c r="C61" s="56"/>
      <c r="D61" s="47"/>
      <c r="E61" s="47"/>
      <c r="F61" s="47"/>
      <c r="G61" s="47"/>
      <c r="H61" s="47"/>
      <c r="I61" s="47"/>
      <c r="J61" s="47"/>
      <c r="K61" s="47"/>
      <c r="L61" s="47"/>
      <c r="M61" s="47"/>
      <c r="N61" s="47"/>
    </row>
    <row r="62" spans="1:17" s="9" customFormat="1" ht="18.75" x14ac:dyDescent="0.3">
      <c r="A62" s="47"/>
      <c r="B62" s="56"/>
      <c r="C62" s="56"/>
      <c r="D62" s="47"/>
      <c r="E62" s="47"/>
      <c r="F62" s="47"/>
      <c r="G62" s="47"/>
      <c r="H62" s="47"/>
      <c r="I62" s="47"/>
      <c r="J62" s="47"/>
      <c r="K62" s="47"/>
      <c r="L62" s="47"/>
      <c r="M62" s="47"/>
      <c r="N62" s="47"/>
    </row>
    <row r="63" spans="1:17" s="9" customFormat="1" ht="18.75" x14ac:dyDescent="0.3">
      <c r="A63" s="121" t="s">
        <v>13</v>
      </c>
      <c r="B63" s="121"/>
      <c r="C63" s="121"/>
      <c r="D63" s="122" t="s">
        <v>14</v>
      </c>
      <c r="E63" s="122"/>
      <c r="F63" s="122"/>
      <c r="G63" s="122"/>
      <c r="H63" s="11"/>
      <c r="I63" s="11"/>
      <c r="J63" s="122" t="s">
        <v>14</v>
      </c>
      <c r="K63" s="122"/>
      <c r="L63" s="122"/>
      <c r="M63" s="122"/>
      <c r="N63" s="122"/>
    </row>
    <row r="64" spans="1:17" s="9" customFormat="1" ht="18.75" customHeight="1" x14ac:dyDescent="0.3">
      <c r="A64" s="117" t="s">
        <v>15</v>
      </c>
      <c r="B64" s="117"/>
      <c r="C64" s="117"/>
      <c r="D64" s="117" t="s">
        <v>34</v>
      </c>
      <c r="E64" s="117"/>
      <c r="F64" s="117"/>
      <c r="G64" s="117"/>
      <c r="H64" s="12"/>
      <c r="I64" s="12"/>
      <c r="J64" s="117" t="s">
        <v>16</v>
      </c>
      <c r="K64" s="117"/>
      <c r="L64" s="117"/>
      <c r="M64" s="117"/>
      <c r="N64" s="117"/>
    </row>
    <row r="65" spans="1:14" s="9" customFormat="1" ht="18.75" customHeight="1" x14ac:dyDescent="0.3">
      <c r="A65" s="117" t="s">
        <v>17</v>
      </c>
      <c r="B65" s="117"/>
      <c r="C65" s="117"/>
      <c r="D65" s="117" t="s">
        <v>18</v>
      </c>
      <c r="E65" s="117"/>
      <c r="F65" s="117"/>
      <c r="G65" s="117"/>
      <c r="H65" s="12"/>
      <c r="I65" s="12"/>
      <c r="J65" s="117" t="s">
        <v>35</v>
      </c>
      <c r="K65" s="117"/>
      <c r="L65" s="117"/>
      <c r="M65" s="117"/>
      <c r="N65" s="117"/>
    </row>
    <row r="66" spans="1:14" s="9" customFormat="1" ht="18.75" x14ac:dyDescent="0.3">
      <c r="A66" s="10"/>
      <c r="B66" s="57"/>
      <c r="C66" s="57"/>
    </row>
    <row r="67" spans="1:14" s="9" customFormat="1" ht="18.75" x14ac:dyDescent="0.3">
      <c r="A67" s="10"/>
      <c r="B67" s="57"/>
      <c r="C67" s="57"/>
    </row>
    <row r="68" spans="1:14" s="9" customFormat="1" ht="18.75" x14ac:dyDescent="0.3">
      <c r="A68" s="10"/>
      <c r="B68" s="57"/>
      <c r="C68" s="57"/>
    </row>
    <row r="69" spans="1:14" s="9" customFormat="1" ht="18.75" x14ac:dyDescent="0.3">
      <c r="A69" s="10"/>
      <c r="B69" s="57"/>
      <c r="C69" s="57"/>
    </row>
    <row r="70" spans="1:14" s="9" customFormat="1" ht="18.75" x14ac:dyDescent="0.3">
      <c r="A70" s="10"/>
      <c r="B70" s="57"/>
      <c r="C70" s="57"/>
    </row>
    <row r="71" spans="1:14" s="9" customFormat="1" ht="18.75" x14ac:dyDescent="0.3">
      <c r="A71" s="10"/>
      <c r="B71" s="57"/>
      <c r="C71" s="57"/>
    </row>
    <row r="72" spans="1:14" s="9" customFormat="1" ht="18.75" x14ac:dyDescent="0.3">
      <c r="A72" s="10"/>
      <c r="B72" s="57"/>
      <c r="C72" s="57"/>
    </row>
    <row r="73" spans="1:14" s="9" customFormat="1" ht="18.75" x14ac:dyDescent="0.3">
      <c r="A73" s="10"/>
      <c r="B73" s="57"/>
      <c r="C73" s="57"/>
    </row>
    <row r="74" spans="1:14" s="9" customFormat="1" ht="18.75" x14ac:dyDescent="0.3">
      <c r="A74" s="10"/>
      <c r="B74" s="57"/>
      <c r="C74" s="57"/>
    </row>
    <row r="75" spans="1:14" s="9" customFormat="1" ht="18.75" x14ac:dyDescent="0.3">
      <c r="A75" s="10"/>
      <c r="B75" s="57"/>
      <c r="C75" s="57"/>
    </row>
    <row r="76" spans="1:14" s="9" customFormat="1" ht="18.75" x14ac:dyDescent="0.3">
      <c r="A76" s="10"/>
      <c r="B76" s="57"/>
      <c r="C76" s="57"/>
    </row>
    <row r="77" spans="1:14" s="9" customFormat="1" ht="18.75" x14ac:dyDescent="0.3">
      <c r="A77" s="10"/>
      <c r="B77" s="57"/>
      <c r="C77" s="57"/>
    </row>
    <row r="78" spans="1:14" s="9" customFormat="1" ht="18.75" x14ac:dyDescent="0.3">
      <c r="A78" s="10"/>
      <c r="B78" s="57"/>
      <c r="C78" s="57"/>
    </row>
    <row r="79" spans="1:14" s="9" customFormat="1" ht="18.75" x14ac:dyDescent="0.3">
      <c r="A79" s="10"/>
      <c r="B79" s="57"/>
      <c r="C79" s="57"/>
    </row>
    <row r="80" spans="1:14" s="2" customFormat="1" x14ac:dyDescent="0.25">
      <c r="B80" s="58"/>
      <c r="C80" s="58"/>
    </row>
    <row r="81" spans="1:10" s="2" customFormat="1" x14ac:dyDescent="0.25">
      <c r="B81" s="58"/>
      <c r="C81" s="58"/>
    </row>
    <row r="82" spans="1:10" s="2" customFormat="1" x14ac:dyDescent="0.25">
      <c r="B82" s="58"/>
      <c r="C82" s="58"/>
    </row>
    <row r="83" spans="1:10" s="2" customFormat="1" ht="15.75" thickBot="1" x14ac:dyDescent="0.3">
      <c r="B83" s="58"/>
      <c r="C83" s="58"/>
    </row>
    <row r="84" spans="1:10" ht="27" x14ac:dyDescent="0.25">
      <c r="A84" s="65" t="s">
        <v>1</v>
      </c>
      <c r="B84" s="66"/>
      <c r="C84" s="66"/>
      <c r="D84" s="66"/>
      <c r="E84" s="66"/>
      <c r="F84" s="66"/>
      <c r="G84" s="66"/>
      <c r="H84" s="66"/>
      <c r="I84" s="66"/>
      <c r="J84" s="67"/>
    </row>
    <row r="85" spans="1:10" s="2" customFormat="1" ht="20.25" customHeight="1" x14ac:dyDescent="0.25">
      <c r="A85" s="68" t="s">
        <v>28</v>
      </c>
      <c r="B85" s="69"/>
      <c r="C85" s="69"/>
      <c r="D85" s="69"/>
      <c r="E85" s="69"/>
      <c r="F85" s="69"/>
      <c r="G85" s="69"/>
      <c r="H85" s="69"/>
      <c r="I85" s="69"/>
      <c r="J85" s="70"/>
    </row>
    <row r="86" spans="1:10" ht="15.75" thickBot="1" x14ac:dyDescent="0.3">
      <c r="A86" s="68" t="s">
        <v>108</v>
      </c>
      <c r="B86" s="69"/>
      <c r="C86" s="69"/>
      <c r="D86" s="69"/>
      <c r="E86" s="69"/>
      <c r="F86" s="69"/>
      <c r="G86" s="69"/>
      <c r="H86" s="69"/>
      <c r="I86" s="69"/>
      <c r="J86" s="70"/>
    </row>
    <row r="87" spans="1:10" ht="26.25" thickBot="1" x14ac:dyDescent="0.3">
      <c r="A87" s="63" t="s">
        <v>29</v>
      </c>
      <c r="B87" s="64" t="s">
        <v>30</v>
      </c>
      <c r="C87" s="64" t="s">
        <v>31</v>
      </c>
      <c r="D87" s="131" t="s">
        <v>32</v>
      </c>
      <c r="E87" s="131"/>
      <c r="F87" s="131"/>
      <c r="G87" s="131"/>
      <c r="H87" s="131"/>
      <c r="I87" s="131"/>
      <c r="J87" s="132"/>
    </row>
    <row r="88" spans="1:10" s="20" customFormat="1" ht="35.1" customHeight="1" x14ac:dyDescent="0.25">
      <c r="A88" s="27" t="s">
        <v>50</v>
      </c>
      <c r="B88" s="52" t="s">
        <v>51</v>
      </c>
      <c r="C88" s="26" t="s">
        <v>33</v>
      </c>
      <c r="D88" s="129" t="s">
        <v>118</v>
      </c>
      <c r="E88" s="129"/>
      <c r="F88" s="129"/>
      <c r="G88" s="129"/>
      <c r="H88" s="129"/>
      <c r="I88" s="129"/>
      <c r="J88" s="130"/>
    </row>
    <row r="89" spans="1:10" s="20" customFormat="1" ht="51.75" customHeight="1" x14ac:dyDescent="0.25">
      <c r="A89" s="1" t="s">
        <v>58</v>
      </c>
      <c r="B89" s="6" t="s">
        <v>104</v>
      </c>
      <c r="C89" s="25" t="s">
        <v>33</v>
      </c>
      <c r="D89" s="135" t="s">
        <v>119</v>
      </c>
      <c r="E89" s="135"/>
      <c r="F89" s="135"/>
      <c r="G89" s="135"/>
      <c r="H89" s="135"/>
      <c r="I89" s="135"/>
      <c r="J89" s="136"/>
    </row>
    <row r="90" spans="1:10" s="20" customFormat="1" ht="43.5" customHeight="1" x14ac:dyDescent="0.25">
      <c r="A90" s="1" t="s">
        <v>58</v>
      </c>
      <c r="B90" s="6" t="s">
        <v>105</v>
      </c>
      <c r="C90" s="25" t="s">
        <v>33</v>
      </c>
      <c r="D90" s="135" t="s">
        <v>120</v>
      </c>
      <c r="E90" s="135"/>
      <c r="F90" s="135"/>
      <c r="G90" s="135"/>
      <c r="H90" s="135"/>
      <c r="I90" s="135"/>
      <c r="J90" s="136"/>
    </row>
    <row r="91" spans="1:10" s="20" customFormat="1" ht="48" customHeight="1" x14ac:dyDescent="0.25">
      <c r="A91" s="1" t="s">
        <v>59</v>
      </c>
      <c r="B91" s="6" t="s">
        <v>60</v>
      </c>
      <c r="C91" s="25" t="s">
        <v>33</v>
      </c>
      <c r="D91" s="135" t="s">
        <v>121</v>
      </c>
      <c r="E91" s="135"/>
      <c r="F91" s="135"/>
      <c r="G91" s="135"/>
      <c r="H91" s="135"/>
      <c r="I91" s="135"/>
      <c r="J91" s="136"/>
    </row>
    <row r="92" spans="1:10" s="20" customFormat="1" ht="41.25" customHeight="1" x14ac:dyDescent="0.25">
      <c r="A92" s="1" t="s">
        <v>52</v>
      </c>
      <c r="B92" s="6" t="s">
        <v>53</v>
      </c>
      <c r="C92" s="25" t="s">
        <v>33</v>
      </c>
      <c r="D92" s="135" t="s">
        <v>112</v>
      </c>
      <c r="E92" s="135"/>
      <c r="F92" s="135"/>
      <c r="G92" s="135"/>
      <c r="H92" s="135"/>
      <c r="I92" s="135"/>
      <c r="J92" s="136"/>
    </row>
    <row r="93" spans="1:10" s="20" customFormat="1" ht="35.1" customHeight="1" x14ac:dyDescent="0.25">
      <c r="A93" s="1" t="s">
        <v>54</v>
      </c>
      <c r="B93" s="6" t="s">
        <v>55</v>
      </c>
      <c r="C93" s="25" t="s">
        <v>33</v>
      </c>
      <c r="D93" s="135" t="s">
        <v>113</v>
      </c>
      <c r="E93" s="135"/>
      <c r="F93" s="135"/>
      <c r="G93" s="135"/>
      <c r="H93" s="135"/>
      <c r="I93" s="135"/>
      <c r="J93" s="136"/>
    </row>
    <row r="94" spans="1:10" s="20" customFormat="1" ht="35.1" customHeight="1" x14ac:dyDescent="0.25">
      <c r="A94" s="1" t="s">
        <v>64</v>
      </c>
      <c r="B94" s="6" t="s">
        <v>63</v>
      </c>
      <c r="C94" s="25" t="s">
        <v>33</v>
      </c>
      <c r="D94" s="135" t="s">
        <v>114</v>
      </c>
      <c r="E94" s="135"/>
      <c r="F94" s="135"/>
      <c r="G94" s="135"/>
      <c r="H94" s="135"/>
      <c r="I94" s="135"/>
      <c r="J94" s="136"/>
    </row>
    <row r="95" spans="1:10" ht="35.1" customHeight="1" x14ac:dyDescent="0.25">
      <c r="A95" s="1" t="s">
        <v>36</v>
      </c>
      <c r="B95" s="6" t="s">
        <v>37</v>
      </c>
      <c r="C95" s="61" t="s">
        <v>109</v>
      </c>
      <c r="D95" s="135" t="s">
        <v>117</v>
      </c>
      <c r="E95" s="135"/>
      <c r="F95" s="135"/>
      <c r="G95" s="135"/>
      <c r="H95" s="135"/>
      <c r="I95" s="135"/>
      <c r="J95" s="136"/>
    </row>
    <row r="96" spans="1:10" ht="35.1" customHeight="1" x14ac:dyDescent="0.25">
      <c r="A96" s="1" t="s">
        <v>93</v>
      </c>
      <c r="B96" s="6" t="s">
        <v>95</v>
      </c>
      <c r="C96" s="61" t="s">
        <v>110</v>
      </c>
      <c r="D96" s="135" t="s">
        <v>116</v>
      </c>
      <c r="E96" s="135"/>
      <c r="F96" s="135"/>
      <c r="G96" s="135"/>
      <c r="H96" s="135"/>
      <c r="I96" s="135"/>
      <c r="J96" s="136"/>
    </row>
    <row r="97" spans="1:10" ht="35.1" customHeight="1" x14ac:dyDescent="0.25">
      <c r="A97" s="1" t="s">
        <v>71</v>
      </c>
      <c r="B97" s="6" t="s">
        <v>40</v>
      </c>
      <c r="C97" s="61" t="s">
        <v>33</v>
      </c>
      <c r="D97" s="135" t="s">
        <v>115</v>
      </c>
      <c r="E97" s="135"/>
      <c r="F97" s="135"/>
      <c r="G97" s="135"/>
      <c r="H97" s="135"/>
      <c r="I97" s="135"/>
      <c r="J97" s="136"/>
    </row>
    <row r="98" spans="1:10" ht="35.1" customHeight="1" x14ac:dyDescent="0.25">
      <c r="A98" s="1" t="s">
        <v>72</v>
      </c>
      <c r="B98" s="6" t="s">
        <v>41</v>
      </c>
      <c r="C98" s="61" t="s">
        <v>111</v>
      </c>
      <c r="D98" s="135" t="s">
        <v>115</v>
      </c>
      <c r="E98" s="135"/>
      <c r="F98" s="135"/>
      <c r="G98" s="135"/>
      <c r="H98" s="135"/>
      <c r="I98" s="135"/>
      <c r="J98" s="136"/>
    </row>
    <row r="99" spans="1:10" ht="35.1" customHeight="1" x14ac:dyDescent="0.25">
      <c r="A99" s="1" t="s">
        <v>73</v>
      </c>
      <c r="B99" s="6" t="s">
        <v>42</v>
      </c>
      <c r="C99" s="61" t="s">
        <v>33</v>
      </c>
      <c r="D99" s="135" t="s">
        <v>115</v>
      </c>
      <c r="E99" s="135"/>
      <c r="F99" s="135"/>
      <c r="G99" s="135"/>
      <c r="H99" s="135"/>
      <c r="I99" s="135"/>
      <c r="J99" s="136"/>
    </row>
    <row r="100" spans="1:10" ht="35.1" customHeight="1" x14ac:dyDescent="0.25">
      <c r="A100" s="1" t="s">
        <v>74</v>
      </c>
      <c r="B100" s="6" t="s">
        <v>43</v>
      </c>
      <c r="C100" s="61" t="s">
        <v>111</v>
      </c>
      <c r="D100" s="135" t="s">
        <v>115</v>
      </c>
      <c r="E100" s="135"/>
      <c r="F100" s="135"/>
      <c r="G100" s="135"/>
      <c r="H100" s="135"/>
      <c r="I100" s="135"/>
      <c r="J100" s="136"/>
    </row>
    <row r="101" spans="1:10" ht="35.1" customHeight="1" x14ac:dyDescent="0.25">
      <c r="A101" s="1" t="s">
        <v>75</v>
      </c>
      <c r="B101" s="6" t="s">
        <v>44</v>
      </c>
      <c r="C101" s="61" t="s">
        <v>33</v>
      </c>
      <c r="D101" s="135" t="s">
        <v>115</v>
      </c>
      <c r="E101" s="135"/>
      <c r="F101" s="135"/>
      <c r="G101" s="135"/>
      <c r="H101" s="135"/>
      <c r="I101" s="135"/>
      <c r="J101" s="136"/>
    </row>
    <row r="102" spans="1:10" ht="35.1" customHeight="1" x14ac:dyDescent="0.25">
      <c r="A102" s="1" t="s">
        <v>39</v>
      </c>
      <c r="B102" s="6" t="s">
        <v>45</v>
      </c>
      <c r="C102" s="61" t="s">
        <v>33</v>
      </c>
      <c r="D102" s="135" t="s">
        <v>115</v>
      </c>
      <c r="E102" s="135"/>
      <c r="F102" s="135"/>
      <c r="G102" s="135"/>
      <c r="H102" s="135"/>
      <c r="I102" s="135"/>
      <c r="J102" s="136"/>
    </row>
    <row r="103" spans="1:10" ht="35.1" customHeight="1" x14ac:dyDescent="0.25">
      <c r="A103" s="1" t="s">
        <v>71</v>
      </c>
      <c r="B103" s="6" t="s">
        <v>98</v>
      </c>
      <c r="C103" s="61" t="s">
        <v>33</v>
      </c>
      <c r="D103" s="135" t="s">
        <v>122</v>
      </c>
      <c r="E103" s="135"/>
      <c r="F103" s="135"/>
      <c r="G103" s="135"/>
      <c r="H103" s="135"/>
      <c r="I103" s="135"/>
      <c r="J103" s="136"/>
    </row>
    <row r="104" spans="1:10" ht="35.1" customHeight="1" x14ac:dyDescent="0.25">
      <c r="A104" s="1" t="s">
        <v>72</v>
      </c>
      <c r="B104" s="6" t="s">
        <v>99</v>
      </c>
      <c r="C104" s="61" t="s">
        <v>33</v>
      </c>
      <c r="D104" s="135" t="s">
        <v>122</v>
      </c>
      <c r="E104" s="135"/>
      <c r="F104" s="135"/>
      <c r="G104" s="135"/>
      <c r="H104" s="135"/>
      <c r="I104" s="135"/>
      <c r="J104" s="136"/>
    </row>
    <row r="105" spans="1:10" ht="35.1" customHeight="1" x14ac:dyDescent="0.25">
      <c r="A105" s="1" t="s">
        <v>74</v>
      </c>
      <c r="B105" s="6" t="s">
        <v>100</v>
      </c>
      <c r="C105" s="61" t="s">
        <v>33</v>
      </c>
      <c r="D105" s="135" t="s">
        <v>122</v>
      </c>
      <c r="E105" s="135"/>
      <c r="F105" s="135"/>
      <c r="G105" s="135"/>
      <c r="H105" s="135"/>
      <c r="I105" s="135"/>
      <c r="J105" s="136"/>
    </row>
    <row r="106" spans="1:10" ht="35.1" customHeight="1" x14ac:dyDescent="0.25">
      <c r="A106" s="1" t="s">
        <v>75</v>
      </c>
      <c r="B106" s="6" t="s">
        <v>101</v>
      </c>
      <c r="C106" s="61" t="s">
        <v>111</v>
      </c>
      <c r="D106" s="135" t="s">
        <v>122</v>
      </c>
      <c r="E106" s="135"/>
      <c r="F106" s="135"/>
      <c r="G106" s="135"/>
      <c r="H106" s="135"/>
      <c r="I106" s="135"/>
      <c r="J106" s="136"/>
    </row>
    <row r="107" spans="1:10" ht="35.1" customHeight="1" x14ac:dyDescent="0.25">
      <c r="A107" s="1" t="s">
        <v>75</v>
      </c>
      <c r="B107" s="6" t="s">
        <v>102</v>
      </c>
      <c r="C107" s="61" t="s">
        <v>111</v>
      </c>
      <c r="D107" s="135" t="s">
        <v>122</v>
      </c>
      <c r="E107" s="135"/>
      <c r="F107" s="135"/>
      <c r="G107" s="135"/>
      <c r="H107" s="135"/>
      <c r="I107" s="135"/>
      <c r="J107" s="136"/>
    </row>
    <row r="108" spans="1:10" ht="36.75" customHeight="1" thickBot="1" x14ac:dyDescent="0.3">
      <c r="A108" s="13" t="s">
        <v>82</v>
      </c>
      <c r="B108" s="53" t="s">
        <v>83</v>
      </c>
      <c r="C108" s="62" t="s">
        <v>33</v>
      </c>
      <c r="D108" s="133" t="s">
        <v>123</v>
      </c>
      <c r="E108" s="133"/>
      <c r="F108" s="133"/>
      <c r="G108" s="133"/>
      <c r="H108" s="133"/>
      <c r="I108" s="133"/>
      <c r="J108" s="134"/>
    </row>
    <row r="118" spans="1:14" ht="15.75" thickBot="1" x14ac:dyDescent="0.3"/>
    <row r="119" spans="1:14" ht="34.5" x14ac:dyDescent="0.25">
      <c r="A119" s="91" t="s">
        <v>1</v>
      </c>
      <c r="B119" s="92"/>
      <c r="C119" s="92"/>
      <c r="D119" s="92"/>
      <c r="E119" s="92"/>
      <c r="F119" s="92"/>
      <c r="G119" s="92"/>
      <c r="H119" s="92"/>
      <c r="I119" s="92"/>
      <c r="J119" s="92"/>
      <c r="K119" s="92"/>
      <c r="L119" s="92"/>
      <c r="M119" s="92"/>
      <c r="N119" s="93"/>
    </row>
    <row r="120" spans="1:14" ht="27" x14ac:dyDescent="0.25">
      <c r="A120" s="123" t="s">
        <v>89</v>
      </c>
      <c r="B120" s="124"/>
      <c r="C120" s="124"/>
      <c r="D120" s="124"/>
      <c r="E120" s="124"/>
      <c r="F120" s="124"/>
      <c r="G120" s="124"/>
      <c r="H120" s="124"/>
      <c r="I120" s="124"/>
      <c r="J120" s="124"/>
      <c r="K120" s="124"/>
      <c r="L120" s="124"/>
      <c r="M120" s="124"/>
      <c r="N120" s="125"/>
    </row>
    <row r="121" spans="1:14" ht="18" x14ac:dyDescent="0.25">
      <c r="A121" s="144" t="s">
        <v>124</v>
      </c>
      <c r="B121" s="145"/>
      <c r="C121" s="145"/>
      <c r="D121" s="145"/>
      <c r="E121" s="145"/>
      <c r="F121" s="145"/>
      <c r="G121" s="145"/>
      <c r="H121" s="145"/>
      <c r="I121" s="145"/>
      <c r="J121" s="145"/>
      <c r="K121" s="145"/>
      <c r="L121" s="145"/>
      <c r="M121" s="145"/>
      <c r="N121" s="146"/>
    </row>
    <row r="122" spans="1:14" s="14" customFormat="1" ht="9" customHeight="1" x14ac:dyDescent="0.25">
      <c r="A122" s="16"/>
      <c r="B122" s="17"/>
      <c r="C122" s="17"/>
      <c r="D122" s="17"/>
      <c r="E122" s="17"/>
      <c r="F122" s="17"/>
      <c r="G122" s="17"/>
      <c r="H122" s="17"/>
      <c r="I122" s="17"/>
      <c r="J122" s="17"/>
      <c r="K122" s="17"/>
      <c r="L122" s="17"/>
      <c r="M122" s="17"/>
      <c r="N122" s="18"/>
    </row>
    <row r="123" spans="1:14" s="15" customFormat="1" ht="18.75" x14ac:dyDescent="0.3">
      <c r="A123" s="147" t="s">
        <v>19</v>
      </c>
      <c r="B123" s="148"/>
      <c r="C123" s="148"/>
      <c r="D123" s="148"/>
      <c r="E123" s="148"/>
      <c r="F123" s="148"/>
      <c r="G123" s="148"/>
      <c r="H123" s="148"/>
      <c r="I123" s="148"/>
      <c r="J123" s="148"/>
      <c r="K123" s="148"/>
      <c r="L123" s="148"/>
      <c r="M123" s="148"/>
      <c r="N123" s="149"/>
    </row>
    <row r="124" spans="1:14" s="15" customFormat="1" ht="18.75" x14ac:dyDescent="0.3">
      <c r="A124" s="147" t="s">
        <v>46</v>
      </c>
      <c r="B124" s="148"/>
      <c r="C124" s="148"/>
      <c r="D124" s="148"/>
      <c r="E124" s="148"/>
      <c r="F124" s="148"/>
      <c r="G124" s="148"/>
      <c r="H124" s="148"/>
      <c r="I124" s="148"/>
      <c r="J124" s="148"/>
      <c r="K124" s="148"/>
      <c r="L124" s="148"/>
      <c r="M124" s="148"/>
      <c r="N124" s="149"/>
    </row>
    <row r="125" spans="1:14" s="14" customFormat="1" ht="6" customHeight="1" thickBot="1" x14ac:dyDescent="0.3">
      <c r="A125" s="33"/>
      <c r="B125" s="17"/>
      <c r="C125" s="17"/>
      <c r="D125" s="34"/>
      <c r="E125" s="34"/>
      <c r="F125" s="34"/>
      <c r="G125" s="34"/>
      <c r="H125" s="34"/>
      <c r="I125" s="34"/>
      <c r="J125" s="34"/>
      <c r="K125" s="34"/>
      <c r="L125" s="34"/>
      <c r="M125" s="34"/>
      <c r="N125" s="35"/>
    </row>
    <row r="126" spans="1:14" ht="15" customHeight="1" x14ac:dyDescent="0.25">
      <c r="A126" s="107" t="s">
        <v>88</v>
      </c>
      <c r="B126" s="110" t="s">
        <v>47</v>
      </c>
      <c r="C126" s="110" t="s">
        <v>2</v>
      </c>
      <c r="D126" s="110"/>
      <c r="E126" s="110"/>
      <c r="F126" s="110"/>
      <c r="G126" s="110" t="s">
        <v>24</v>
      </c>
      <c r="H126" s="110"/>
      <c r="I126" s="110" t="s">
        <v>23</v>
      </c>
      <c r="J126" s="110"/>
      <c r="K126" s="110"/>
      <c r="L126" s="110"/>
      <c r="M126" s="110" t="s">
        <v>86</v>
      </c>
      <c r="N126" s="111" t="s">
        <v>87</v>
      </c>
    </row>
    <row r="127" spans="1:14" ht="15" customHeight="1" x14ac:dyDescent="0.25">
      <c r="A127" s="108"/>
      <c r="B127" s="79"/>
      <c r="C127" s="79" t="s">
        <v>22</v>
      </c>
      <c r="D127" s="79" t="s">
        <v>20</v>
      </c>
      <c r="E127" s="79" t="s">
        <v>3</v>
      </c>
      <c r="F127" s="79" t="s">
        <v>21</v>
      </c>
      <c r="G127" s="79" t="s">
        <v>49</v>
      </c>
      <c r="H127" s="79" t="s">
        <v>48</v>
      </c>
      <c r="I127" s="79" t="s">
        <v>4</v>
      </c>
      <c r="J127" s="79"/>
      <c r="K127" s="79" t="s">
        <v>5</v>
      </c>
      <c r="L127" s="79"/>
      <c r="M127" s="79"/>
      <c r="N127" s="112"/>
    </row>
    <row r="128" spans="1:14" ht="15.75" thickBot="1" x14ac:dyDescent="0.3">
      <c r="A128" s="109"/>
      <c r="B128" s="106"/>
      <c r="C128" s="106"/>
      <c r="D128" s="106"/>
      <c r="E128" s="106"/>
      <c r="F128" s="106"/>
      <c r="G128" s="106"/>
      <c r="H128" s="106"/>
      <c r="I128" s="37" t="s">
        <v>6</v>
      </c>
      <c r="J128" s="37" t="s">
        <v>7</v>
      </c>
      <c r="K128" s="37" t="s">
        <v>6</v>
      </c>
      <c r="L128" s="37" t="s">
        <v>7</v>
      </c>
      <c r="M128" s="106"/>
      <c r="N128" s="113"/>
    </row>
    <row r="129" spans="1:17" s="4" customFormat="1" ht="30" x14ac:dyDescent="0.25">
      <c r="A129" s="3"/>
      <c r="B129" s="54" t="s">
        <v>62</v>
      </c>
      <c r="C129" s="137"/>
      <c r="D129" s="137"/>
      <c r="E129" s="137"/>
      <c r="F129" s="137"/>
      <c r="G129" s="137"/>
      <c r="H129" s="137"/>
      <c r="I129" s="137"/>
      <c r="J129" s="137"/>
      <c r="K129" s="137"/>
      <c r="L129" s="137"/>
      <c r="M129" s="137"/>
      <c r="N129" s="138"/>
    </row>
    <row r="130" spans="1:17" s="4" customFormat="1" x14ac:dyDescent="0.25">
      <c r="A130" s="3"/>
      <c r="B130" s="54" t="s">
        <v>85</v>
      </c>
      <c r="C130" s="137"/>
      <c r="D130" s="137"/>
      <c r="E130" s="137"/>
      <c r="F130" s="137"/>
      <c r="G130" s="137"/>
      <c r="H130" s="137"/>
      <c r="I130" s="137"/>
      <c r="J130" s="137"/>
      <c r="K130" s="137"/>
      <c r="L130" s="137"/>
      <c r="M130" s="137"/>
      <c r="N130" s="138"/>
    </row>
    <row r="131" spans="1:17" s="7" customFormat="1" ht="30" customHeight="1" x14ac:dyDescent="0.2">
      <c r="A131" s="1" t="s">
        <v>27</v>
      </c>
      <c r="B131" s="6" t="s">
        <v>84</v>
      </c>
      <c r="C131" s="5">
        <f>330634/4*4</f>
        <v>330634</v>
      </c>
      <c r="D131" s="5">
        <v>-165876.51999999999</v>
      </c>
      <c r="E131" s="5">
        <f>117254.1+137802.92</f>
        <v>255057.02000000002</v>
      </c>
      <c r="F131" s="5">
        <f>+C131+D131-E131</f>
        <v>-90299.540000000008</v>
      </c>
      <c r="G131" s="36">
        <v>1</v>
      </c>
      <c r="H131" s="36">
        <v>1</v>
      </c>
      <c r="I131" s="6">
        <v>6</v>
      </c>
      <c r="J131" s="6" t="s">
        <v>38</v>
      </c>
      <c r="K131" s="6">
        <v>900</v>
      </c>
      <c r="L131" s="6" t="s">
        <v>10</v>
      </c>
      <c r="M131" s="6" t="s">
        <v>25</v>
      </c>
      <c r="N131" s="46" t="s">
        <v>92</v>
      </c>
    </row>
    <row r="132" spans="1:17" s="31" customFormat="1" ht="15" customHeight="1" thickBot="1" x14ac:dyDescent="0.25">
      <c r="A132" s="84" t="s">
        <v>56</v>
      </c>
      <c r="B132" s="85"/>
      <c r="C132" s="38">
        <f>C131</f>
        <v>330634</v>
      </c>
      <c r="D132" s="38">
        <f t="shared" ref="D132" si="15">D131</f>
        <v>-165876.51999999999</v>
      </c>
      <c r="E132" s="38">
        <f>E131</f>
        <v>255057.02000000002</v>
      </c>
      <c r="F132" s="38">
        <f>F131</f>
        <v>-90299.540000000008</v>
      </c>
      <c r="G132" s="86"/>
      <c r="H132" s="86"/>
      <c r="I132" s="86"/>
      <c r="J132" s="86"/>
      <c r="K132" s="86"/>
      <c r="L132" s="86"/>
      <c r="M132" s="86"/>
      <c r="N132" s="87"/>
      <c r="P132" s="32"/>
      <c r="Q132" s="32"/>
    </row>
    <row r="133" spans="1:17" s="2" customFormat="1" ht="16.5" thickBot="1" x14ac:dyDescent="0.3">
      <c r="A133" s="139" t="s">
        <v>26</v>
      </c>
      <c r="B133" s="140"/>
      <c r="C133" s="19">
        <f>+C132</f>
        <v>330634</v>
      </c>
      <c r="D133" s="19">
        <f t="shared" ref="D133:E133" si="16">+D132</f>
        <v>-165876.51999999999</v>
      </c>
      <c r="E133" s="19">
        <f t="shared" si="16"/>
        <v>255057.02000000002</v>
      </c>
      <c r="F133" s="19">
        <f>+F132</f>
        <v>-90299.540000000008</v>
      </c>
      <c r="G133" s="141"/>
      <c r="H133" s="142"/>
      <c r="I133" s="142"/>
      <c r="J133" s="142"/>
      <c r="K133" s="142"/>
      <c r="L133" s="142"/>
      <c r="M133" s="142"/>
      <c r="N133" s="143"/>
    </row>
    <row r="134" spans="1:17" s="2" customFormat="1" ht="15.75" x14ac:dyDescent="0.25">
      <c r="A134" s="39"/>
      <c r="B134" s="51"/>
      <c r="C134" s="40"/>
      <c r="D134" s="40"/>
      <c r="E134" s="40"/>
      <c r="F134" s="40"/>
      <c r="G134" s="41"/>
      <c r="H134" s="41"/>
      <c r="I134" s="42"/>
      <c r="J134" s="42"/>
      <c r="K134" s="42"/>
      <c r="L134" s="42"/>
      <c r="M134" s="42"/>
      <c r="N134" s="42"/>
    </row>
    <row r="135" spans="1:17" s="2" customFormat="1" ht="15.75" x14ac:dyDescent="0.25">
      <c r="A135" s="39"/>
      <c r="B135" s="51"/>
      <c r="C135" s="40"/>
      <c r="D135" s="40"/>
      <c r="E135" s="40"/>
      <c r="F135" s="40"/>
      <c r="G135" s="41"/>
      <c r="H135" s="41"/>
      <c r="I135" s="42"/>
      <c r="J135" s="42"/>
      <c r="K135" s="42"/>
      <c r="L135" s="42"/>
      <c r="M135" s="42"/>
      <c r="N135" s="42"/>
    </row>
    <row r="136" spans="1:17" s="2" customFormat="1" ht="15.75" x14ac:dyDescent="0.25">
      <c r="A136" s="39"/>
      <c r="B136" s="51"/>
      <c r="C136" s="40"/>
      <c r="D136" s="40"/>
      <c r="E136" s="40"/>
      <c r="F136" s="40"/>
      <c r="G136" s="41"/>
      <c r="H136" s="41"/>
      <c r="I136" s="42"/>
      <c r="J136" s="42"/>
      <c r="K136" s="42"/>
      <c r="L136" s="42"/>
      <c r="M136" s="42"/>
      <c r="N136" s="42"/>
    </row>
    <row r="137" spans="1:17" s="9" customFormat="1" ht="18.75" x14ac:dyDescent="0.3">
      <c r="A137" s="120" t="s">
        <v>12</v>
      </c>
      <c r="B137" s="120"/>
      <c r="C137" s="120"/>
      <c r="D137" s="120"/>
      <c r="E137" s="120"/>
      <c r="F137" s="120"/>
      <c r="G137" s="120"/>
      <c r="H137" s="120"/>
      <c r="I137" s="120"/>
      <c r="J137" s="120"/>
      <c r="K137" s="120"/>
      <c r="L137" s="120"/>
      <c r="M137" s="120"/>
      <c r="N137" s="120"/>
    </row>
    <row r="138" spans="1:17" s="9" customFormat="1" ht="18.75" x14ac:dyDescent="0.3">
      <c r="A138" s="30"/>
      <c r="B138" s="56"/>
      <c r="C138" s="56"/>
      <c r="D138" s="30"/>
      <c r="E138" s="30"/>
      <c r="F138" s="30"/>
      <c r="G138" s="30"/>
      <c r="H138" s="30"/>
      <c r="I138" s="30"/>
      <c r="J138" s="30"/>
      <c r="K138" s="30"/>
      <c r="L138" s="30"/>
      <c r="M138" s="30"/>
      <c r="N138" s="30"/>
    </row>
    <row r="139" spans="1:17" s="9" customFormat="1" ht="18.75" x14ac:dyDescent="0.3">
      <c r="A139" s="30"/>
      <c r="B139" s="56"/>
      <c r="C139" s="56"/>
      <c r="D139" s="30"/>
      <c r="E139" s="30"/>
      <c r="F139" s="30"/>
      <c r="G139" s="30"/>
      <c r="H139" s="30"/>
      <c r="I139" s="30"/>
      <c r="J139" s="30"/>
      <c r="K139" s="30"/>
      <c r="L139" s="30"/>
      <c r="M139" s="30"/>
      <c r="N139" s="30"/>
    </row>
    <row r="140" spans="1:17" s="9" customFormat="1" ht="18.75" x14ac:dyDescent="0.3">
      <c r="A140" s="30"/>
      <c r="B140" s="56"/>
      <c r="C140" s="56"/>
      <c r="D140" s="30"/>
      <c r="E140" s="30"/>
      <c r="F140" s="30"/>
      <c r="G140" s="30"/>
      <c r="H140" s="30"/>
      <c r="I140" s="30"/>
      <c r="J140" s="30"/>
      <c r="K140" s="30"/>
      <c r="L140" s="30"/>
      <c r="M140" s="30"/>
      <c r="N140" s="30"/>
    </row>
    <row r="141" spans="1:17" s="9" customFormat="1" ht="18.75" x14ac:dyDescent="0.3">
      <c r="A141" s="121" t="s">
        <v>13</v>
      </c>
      <c r="B141" s="121"/>
      <c r="C141" s="121"/>
      <c r="D141" s="122" t="s">
        <v>14</v>
      </c>
      <c r="E141" s="122"/>
      <c r="F141" s="122"/>
      <c r="G141" s="122"/>
      <c r="H141" s="11"/>
      <c r="I141" s="11"/>
      <c r="J141" s="122" t="s">
        <v>14</v>
      </c>
      <c r="K141" s="122"/>
      <c r="L141" s="122"/>
      <c r="M141" s="122"/>
      <c r="N141" s="122"/>
    </row>
    <row r="142" spans="1:17" s="9" customFormat="1" ht="18.75" customHeight="1" x14ac:dyDescent="0.3">
      <c r="A142" s="117" t="s">
        <v>15</v>
      </c>
      <c r="B142" s="117"/>
      <c r="C142" s="117"/>
      <c r="D142" s="117" t="s">
        <v>34</v>
      </c>
      <c r="E142" s="117"/>
      <c r="F142" s="117"/>
      <c r="G142" s="117"/>
      <c r="H142" s="12"/>
      <c r="I142" s="12"/>
      <c r="J142" s="117" t="s">
        <v>16</v>
      </c>
      <c r="K142" s="117"/>
      <c r="L142" s="117"/>
      <c r="M142" s="117"/>
      <c r="N142" s="117"/>
    </row>
    <row r="143" spans="1:17" s="9" customFormat="1" ht="18.75" customHeight="1" x14ac:dyDescent="0.3">
      <c r="A143" s="117" t="s">
        <v>17</v>
      </c>
      <c r="B143" s="117"/>
      <c r="C143" s="117"/>
      <c r="D143" s="117" t="s">
        <v>18</v>
      </c>
      <c r="E143" s="117"/>
      <c r="F143" s="117"/>
      <c r="G143" s="117"/>
      <c r="H143" s="12"/>
      <c r="I143" s="12"/>
      <c r="J143" s="117" t="s">
        <v>35</v>
      </c>
      <c r="K143" s="117"/>
      <c r="L143" s="117"/>
      <c r="M143" s="117"/>
      <c r="N143" s="117"/>
    </row>
    <row r="148" spans="1:8" ht="15.75" thickBot="1" x14ac:dyDescent="0.3"/>
    <row r="149" spans="1:8" ht="27" x14ac:dyDescent="0.25">
      <c r="A149" s="65" t="s">
        <v>1</v>
      </c>
      <c r="B149" s="66"/>
      <c r="C149" s="66"/>
      <c r="D149" s="66"/>
      <c r="E149" s="66"/>
      <c r="F149" s="66"/>
      <c r="G149" s="66"/>
      <c r="H149" s="67"/>
    </row>
    <row r="150" spans="1:8" s="2" customFormat="1" ht="20.25" customHeight="1" x14ac:dyDescent="0.25">
      <c r="A150" s="68" t="s">
        <v>28</v>
      </c>
      <c r="B150" s="69"/>
      <c r="C150" s="69"/>
      <c r="D150" s="69"/>
      <c r="E150" s="69"/>
      <c r="F150" s="69"/>
      <c r="G150" s="69"/>
      <c r="H150" s="70"/>
    </row>
    <row r="151" spans="1:8" x14ac:dyDescent="0.25">
      <c r="A151" s="68" t="s">
        <v>108</v>
      </c>
      <c r="B151" s="69"/>
      <c r="C151" s="69"/>
      <c r="D151" s="69"/>
      <c r="E151" s="69"/>
      <c r="F151" s="69"/>
      <c r="G151" s="69"/>
      <c r="H151" s="70"/>
    </row>
    <row r="152" spans="1:8" ht="15.75" thickBot="1" x14ac:dyDescent="0.3">
      <c r="A152" s="71"/>
      <c r="B152" s="72"/>
      <c r="C152" s="72"/>
      <c r="D152" s="72"/>
      <c r="E152" s="72"/>
      <c r="F152" s="72"/>
      <c r="G152" s="72"/>
      <c r="H152" s="73"/>
    </row>
    <row r="153" spans="1:8" ht="26.25" thickBot="1" x14ac:dyDescent="0.3">
      <c r="A153" s="22" t="s">
        <v>29</v>
      </c>
      <c r="B153" s="21" t="s">
        <v>30</v>
      </c>
      <c r="C153" s="23" t="s">
        <v>31</v>
      </c>
      <c r="D153" s="74" t="s">
        <v>32</v>
      </c>
      <c r="E153" s="75"/>
      <c r="F153" s="75"/>
      <c r="G153" s="75"/>
      <c r="H153" s="76"/>
    </row>
    <row r="154" spans="1:8" s="20" customFormat="1" ht="33.75" customHeight="1" thickBot="1" x14ac:dyDescent="0.3">
      <c r="A154" s="44" t="s">
        <v>27</v>
      </c>
      <c r="B154" s="55" t="s">
        <v>84</v>
      </c>
      <c r="C154" s="45" t="s">
        <v>33</v>
      </c>
      <c r="D154" s="77" t="s">
        <v>90</v>
      </c>
      <c r="E154" s="77"/>
      <c r="F154" s="77"/>
      <c r="G154" s="77"/>
      <c r="H154" s="78"/>
    </row>
  </sheetData>
  <mergeCells count="142">
    <mergeCell ref="D93:J93"/>
    <mergeCell ref="D92:J92"/>
    <mergeCell ref="D91:J91"/>
    <mergeCell ref="D90:J90"/>
    <mergeCell ref="D89:J89"/>
    <mergeCell ref="D102:J102"/>
    <mergeCell ref="D101:J101"/>
    <mergeCell ref="D100:J100"/>
    <mergeCell ref="D99:J99"/>
    <mergeCell ref="D98:J98"/>
    <mergeCell ref="D97:J97"/>
    <mergeCell ref="D96:J96"/>
    <mergeCell ref="D95:J95"/>
    <mergeCell ref="D94:J94"/>
    <mergeCell ref="A121:N121"/>
    <mergeCell ref="A123:N123"/>
    <mergeCell ref="A124:N124"/>
    <mergeCell ref="A126:A128"/>
    <mergeCell ref="B126:B128"/>
    <mergeCell ref="A37:N37"/>
    <mergeCell ref="A38:N38"/>
    <mergeCell ref="A39:N39"/>
    <mergeCell ref="A40:N40"/>
    <mergeCell ref="A41:N41"/>
    <mergeCell ref="A43:A45"/>
    <mergeCell ref="B43:B45"/>
    <mergeCell ref="C43:F43"/>
    <mergeCell ref="G43:H43"/>
    <mergeCell ref="I43:L43"/>
    <mergeCell ref="M43:M45"/>
    <mergeCell ref="N43:N45"/>
    <mergeCell ref="C44:C45"/>
    <mergeCell ref="D44:D45"/>
    <mergeCell ref="E44:E45"/>
    <mergeCell ref="F44:F45"/>
    <mergeCell ref="G44:G45"/>
    <mergeCell ref="H44:H45"/>
    <mergeCell ref="I44:J44"/>
    <mergeCell ref="A143:C143"/>
    <mergeCell ref="D143:G143"/>
    <mergeCell ref="J143:N143"/>
    <mergeCell ref="C130:N130"/>
    <mergeCell ref="C129:N129"/>
    <mergeCell ref="A137:N137"/>
    <mergeCell ref="A141:C141"/>
    <mergeCell ref="D141:G141"/>
    <mergeCell ref="J141:N141"/>
    <mergeCell ref="A142:C142"/>
    <mergeCell ref="D142:G142"/>
    <mergeCell ref="J142:N142"/>
    <mergeCell ref="A132:B132"/>
    <mergeCell ref="G132:N132"/>
    <mergeCell ref="A133:B133"/>
    <mergeCell ref="G133:N133"/>
    <mergeCell ref="C126:F126"/>
    <mergeCell ref="G126:H126"/>
    <mergeCell ref="I126:L126"/>
    <mergeCell ref="M126:M128"/>
    <mergeCell ref="N126:N128"/>
    <mergeCell ref="C127:C128"/>
    <mergeCell ref="D127:D128"/>
    <mergeCell ref="E127:E128"/>
    <mergeCell ref="F127:F128"/>
    <mergeCell ref="G127:G128"/>
    <mergeCell ref="H127:H128"/>
    <mergeCell ref="I127:J127"/>
    <mergeCell ref="K127:L127"/>
    <mergeCell ref="A120:N120"/>
    <mergeCell ref="C31:N31"/>
    <mergeCell ref="A56:B56"/>
    <mergeCell ref="G56:N56"/>
    <mergeCell ref="A52:B52"/>
    <mergeCell ref="G52:N52"/>
    <mergeCell ref="C53:N53"/>
    <mergeCell ref="C54:N54"/>
    <mergeCell ref="A65:C65"/>
    <mergeCell ref="J64:N64"/>
    <mergeCell ref="J65:N65"/>
    <mergeCell ref="J63:N63"/>
    <mergeCell ref="D88:J88"/>
    <mergeCell ref="K44:L44"/>
    <mergeCell ref="A86:J86"/>
    <mergeCell ref="A85:J85"/>
    <mergeCell ref="A84:J84"/>
    <mergeCell ref="D87:J87"/>
    <mergeCell ref="D108:J108"/>
    <mergeCell ref="D107:J107"/>
    <mergeCell ref="D106:J106"/>
    <mergeCell ref="D105:J105"/>
    <mergeCell ref="D104:J104"/>
    <mergeCell ref="D103:J103"/>
    <mergeCell ref="C25:N25"/>
    <mergeCell ref="G57:N57"/>
    <mergeCell ref="A64:C64"/>
    <mergeCell ref="A57:B57"/>
    <mergeCell ref="A59:N59"/>
    <mergeCell ref="A63:C63"/>
    <mergeCell ref="D65:G65"/>
    <mergeCell ref="D64:G64"/>
    <mergeCell ref="D63:G63"/>
    <mergeCell ref="A1:N1"/>
    <mergeCell ref="A2:N2"/>
    <mergeCell ref="A3:N3"/>
    <mergeCell ref="A4:N4"/>
    <mergeCell ref="A5:N5"/>
    <mergeCell ref="D8:D9"/>
    <mergeCell ref="F8:F9"/>
    <mergeCell ref="A7:A9"/>
    <mergeCell ref="B7:B9"/>
    <mergeCell ref="C7:F7"/>
    <mergeCell ref="G7:H7"/>
    <mergeCell ref="I7:L7"/>
    <mergeCell ref="N7:N9"/>
    <mergeCell ref="C8:C9"/>
    <mergeCell ref="E8:E9"/>
    <mergeCell ref="G8:G9"/>
    <mergeCell ref="H8:H9"/>
    <mergeCell ref="M7:M9"/>
    <mergeCell ref="A149:H149"/>
    <mergeCell ref="A150:H150"/>
    <mergeCell ref="A151:H151"/>
    <mergeCell ref="A152:H152"/>
    <mergeCell ref="D153:H153"/>
    <mergeCell ref="D154:H154"/>
    <mergeCell ref="I8:J8"/>
    <mergeCell ref="K8:L8"/>
    <mergeCell ref="C10:N10"/>
    <mergeCell ref="C26:N26"/>
    <mergeCell ref="A29:B29"/>
    <mergeCell ref="G29:N29"/>
    <mergeCell ref="C30:N30"/>
    <mergeCell ref="G20:N20"/>
    <mergeCell ref="A24:B24"/>
    <mergeCell ref="G24:N24"/>
    <mergeCell ref="A20:B20"/>
    <mergeCell ref="C11:N11"/>
    <mergeCell ref="C17:N17"/>
    <mergeCell ref="A16:B16"/>
    <mergeCell ref="G16:N16"/>
    <mergeCell ref="A119:N119"/>
    <mergeCell ref="C22:N22"/>
    <mergeCell ref="C21:N21"/>
  </mergeCells>
  <pageMargins left="0.39370078740157483" right="0.31496062992125984" top="0.94488188976377963" bottom="0.35433070866141736" header="0.31496062992125984" footer="0.31496062992125984"/>
  <pageSetup scale="55" orientation="landscape" horizontalDpi="4294967293" r:id="rId1"/>
  <headerFooter>
    <oddFooter>ISAF-3a7d1954-9f8e-8770-750a-eea6d4caae56
2/13/2024 9:48:16 AM</oddFooter>
    <evenFooter>ISAF-3a7d1954-9f8e-8770-750a-eea6d4caae56
2/13/2024 9:48:16 AM</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 Proyect. de inversion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Hpi3</cp:lastModifiedBy>
  <cp:lastPrinted>2024-02-13T16:48:46Z</cp:lastPrinted>
  <dcterms:created xsi:type="dcterms:W3CDTF">2021-10-16T18:51:14Z</dcterms:created>
  <dcterms:modified xsi:type="dcterms:W3CDTF">2024-02-22T20:52:29Z</dcterms:modified>
</cp:coreProperties>
</file>