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PENDENCIAS\TESORERIA\CORREO 1 DE JUNIO II\DOCUMENTOS\"/>
    </mc:Choice>
  </mc:AlternateContent>
  <bookViews>
    <workbookView xWindow="0" yWindow="0" windowWidth="28800" windowHeight="12435"/>
  </bookViews>
  <sheets>
    <sheet name="Edo Analitico Ppto Egreso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5" i="1" l="1"/>
  <c r="C278" i="1"/>
  <c r="C276" i="1"/>
  <c r="C272" i="1"/>
  <c r="C274" i="1"/>
  <c r="D271" i="1"/>
  <c r="E271" i="1"/>
  <c r="F271" i="1"/>
  <c r="G271" i="1"/>
  <c r="C271" i="1"/>
  <c r="C250" i="1"/>
  <c r="D250" i="1"/>
  <c r="E250" i="1"/>
  <c r="F250" i="1"/>
  <c r="G250" i="1"/>
  <c r="C265" i="1"/>
  <c r="C262" i="1"/>
  <c r="C259" i="1"/>
  <c r="C256" i="1"/>
  <c r="C251" i="1"/>
  <c r="D235" i="1"/>
  <c r="E235" i="1"/>
  <c r="H235" i="1" s="1"/>
  <c r="F235" i="1"/>
  <c r="G235" i="1"/>
  <c r="C235" i="1"/>
  <c r="C241" i="1"/>
  <c r="C236" i="1"/>
  <c r="C229" i="1"/>
  <c r="C226" i="1"/>
  <c r="C223" i="1"/>
  <c r="C220" i="1"/>
  <c r="D219" i="1"/>
  <c r="E219" i="1"/>
  <c r="F219" i="1"/>
  <c r="H219" i="1" s="1"/>
  <c r="G219" i="1"/>
  <c r="C219" i="1"/>
  <c r="D202" i="1"/>
  <c r="E202" i="1"/>
  <c r="F202" i="1"/>
  <c r="G202" i="1"/>
  <c r="C202" i="1"/>
  <c r="G183" i="1"/>
  <c r="D183" i="1"/>
  <c r="E183" i="1"/>
  <c r="H183" i="1" s="1"/>
  <c r="F183" i="1"/>
  <c r="C183" i="1"/>
  <c r="C184" i="1"/>
  <c r="C197" i="1"/>
  <c r="C194" i="1"/>
  <c r="C192" i="1"/>
  <c r="C190" i="1"/>
  <c r="G182" i="1"/>
  <c r="D182" i="1"/>
  <c r="E182" i="1"/>
  <c r="H182" i="1" s="1"/>
  <c r="F182" i="1"/>
  <c r="C182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307" i="1"/>
  <c r="D306" i="1"/>
  <c r="E306" i="1"/>
  <c r="F306" i="1"/>
  <c r="G306" i="1"/>
  <c r="C306" i="1"/>
  <c r="C298" i="1"/>
  <c r="G298" i="1"/>
  <c r="F298" i="1"/>
  <c r="D298" i="1"/>
  <c r="E298" i="1"/>
  <c r="F181" i="1"/>
  <c r="F769" i="1" s="1"/>
  <c r="G612" i="1"/>
  <c r="F612" i="1"/>
  <c r="E612" i="1"/>
  <c r="F583" i="1"/>
  <c r="F470" i="1"/>
  <c r="F471" i="1"/>
  <c r="G274" i="1"/>
  <c r="G265" i="1"/>
  <c r="F274" i="1"/>
  <c r="C275" i="1"/>
  <c r="G167" i="1"/>
  <c r="G165" i="1"/>
  <c r="F165" i="1"/>
  <c r="F79" i="1" s="1"/>
  <c r="F158" i="1"/>
  <c r="F89" i="1"/>
  <c r="F97" i="1"/>
  <c r="F96" i="1"/>
  <c r="F115" i="1"/>
  <c r="F123" i="1"/>
  <c r="F143" i="1"/>
  <c r="F144" i="1"/>
  <c r="F148" i="1"/>
  <c r="F161" i="1"/>
  <c r="F166" i="1"/>
  <c r="F170" i="1"/>
  <c r="E10" i="1"/>
  <c r="E181" i="1" l="1"/>
  <c r="H181" i="1" s="1"/>
  <c r="C181" i="1"/>
  <c r="D181" i="1"/>
  <c r="C769" i="1" l="1"/>
  <c r="E769" i="1" s="1"/>
  <c r="H769" i="1" s="1"/>
  <c r="C8" i="1" l="1"/>
  <c r="C746" i="1"/>
  <c r="C735" i="1"/>
  <c r="C726" i="1"/>
  <c r="C549" i="1"/>
  <c r="C536" i="1"/>
  <c r="C495" i="1"/>
  <c r="C460" i="1"/>
  <c r="C411" i="1"/>
  <c r="C402" i="1"/>
  <c r="C385" i="1"/>
  <c r="C357" i="1"/>
  <c r="C356" i="1"/>
  <c r="C354" i="1"/>
  <c r="C353" i="1"/>
  <c r="C349" i="1"/>
  <c r="C326" i="1"/>
  <c r="C321" i="1"/>
  <c r="C310" i="1"/>
  <c r="C303" i="1"/>
  <c r="C301" i="1"/>
  <c r="C297" i="1"/>
  <c r="C292" i="1"/>
  <c r="C267" i="1"/>
  <c r="C266" i="1"/>
  <c r="C263" i="1"/>
  <c r="C260" i="1"/>
  <c r="C257" i="1"/>
  <c r="C255" i="1"/>
  <c r="C252" i="1"/>
  <c r="C242" i="1"/>
  <c r="C237" i="1"/>
  <c r="C230" i="1"/>
  <c r="C227" i="1"/>
  <c r="C224" i="1"/>
  <c r="C221" i="1"/>
  <c r="C212" i="1"/>
  <c r="C208" i="1"/>
  <c r="C198" i="1"/>
  <c r="C195" i="1"/>
  <c r="C193" i="1"/>
  <c r="C191" i="1"/>
  <c r="C187" i="1"/>
  <c r="C171" i="1"/>
  <c r="C167" i="1"/>
  <c r="C162" i="1"/>
  <c r="C150" i="1"/>
  <c r="C146" i="1"/>
  <c r="C145" i="1"/>
  <c r="C124" i="1"/>
  <c r="C120" i="1"/>
  <c r="C98" i="1"/>
  <c r="C90" i="1"/>
  <c r="C82" i="1"/>
  <c r="C55" i="1"/>
  <c r="C48" i="1"/>
  <c r="C39" i="1"/>
  <c r="C37" i="1"/>
  <c r="C26" i="1"/>
  <c r="C24" i="1"/>
  <c r="C14" i="1"/>
  <c r="C12" i="1"/>
  <c r="C10" i="1"/>
  <c r="G548" i="1" l="1"/>
  <c r="F548" i="1"/>
  <c r="D548" i="1"/>
  <c r="C548" i="1"/>
  <c r="F22" i="1" l="1"/>
  <c r="D22" i="1"/>
  <c r="C22" i="1"/>
  <c r="E12" i="1"/>
  <c r="E13" i="1"/>
  <c r="E14" i="1"/>
  <c r="E15" i="1"/>
  <c r="E24" i="1"/>
  <c r="E22" i="1" s="1"/>
  <c r="C25" i="1" l="1"/>
  <c r="G188" i="1" l="1"/>
  <c r="F188" i="1"/>
  <c r="C188" i="1"/>
  <c r="D188" i="1"/>
  <c r="E188" i="1"/>
  <c r="D731" i="1" l="1"/>
  <c r="D732" i="1"/>
  <c r="F732" i="1"/>
  <c r="F731" i="1" s="1"/>
  <c r="G732" i="1"/>
  <c r="G731" i="1" s="1"/>
  <c r="D725" i="1"/>
  <c r="F725" i="1"/>
  <c r="G725" i="1"/>
  <c r="F584" i="1"/>
  <c r="D584" i="1"/>
  <c r="D583" i="1"/>
  <c r="D520" i="1"/>
  <c r="F520" i="1"/>
  <c r="D507" i="1"/>
  <c r="E507" i="1"/>
  <c r="F507" i="1"/>
  <c r="G507" i="1"/>
  <c r="D485" i="1"/>
  <c r="F485" i="1"/>
  <c r="D471" i="1"/>
  <c r="C520" i="1"/>
  <c r="C507" i="1"/>
  <c r="C485" i="1"/>
  <c r="D649" i="1"/>
  <c r="E649" i="1"/>
  <c r="F649" i="1"/>
  <c r="C649" i="1"/>
  <c r="C470" i="1" l="1"/>
  <c r="F469" i="1"/>
  <c r="D470" i="1"/>
  <c r="D469" i="1" s="1"/>
  <c r="G476" i="1" l="1"/>
  <c r="G736" i="1"/>
  <c r="G758" i="1"/>
  <c r="G472" i="1"/>
  <c r="G471" i="1" s="1"/>
  <c r="C584" i="1"/>
  <c r="C583" i="1" s="1"/>
  <c r="D625" i="1"/>
  <c r="E625" i="1"/>
  <c r="F625" i="1"/>
  <c r="G625" i="1"/>
  <c r="C625" i="1"/>
  <c r="D319" i="1"/>
  <c r="F319" i="1"/>
  <c r="D309" i="1"/>
  <c r="F309" i="1"/>
  <c r="D300" i="1"/>
  <c r="F300" i="1"/>
  <c r="D296" i="1"/>
  <c r="F296" i="1"/>
  <c r="G296" i="1"/>
  <c r="D291" i="1"/>
  <c r="F291" i="1"/>
  <c r="F285" i="1" s="1"/>
  <c r="D285" i="1"/>
  <c r="D272" i="1"/>
  <c r="F272" i="1"/>
  <c r="D265" i="1"/>
  <c r="F265" i="1"/>
  <c r="D262" i="1"/>
  <c r="F262" i="1"/>
  <c r="D259" i="1"/>
  <c r="F259" i="1"/>
  <c r="D256" i="1"/>
  <c r="F256" i="1"/>
  <c r="D251" i="1"/>
  <c r="F251" i="1"/>
  <c r="D241" i="1"/>
  <c r="F241" i="1"/>
  <c r="G241" i="1"/>
  <c r="D236" i="1"/>
  <c r="F236" i="1"/>
  <c r="D229" i="1"/>
  <c r="F229" i="1"/>
  <c r="D226" i="1"/>
  <c r="F226" i="1"/>
  <c r="G226" i="1"/>
  <c r="D223" i="1"/>
  <c r="F223" i="1"/>
  <c r="G223" i="1"/>
  <c r="D220" i="1"/>
  <c r="F220" i="1"/>
  <c r="D211" i="1"/>
  <c r="E211" i="1"/>
  <c r="F211" i="1"/>
  <c r="D207" i="1"/>
  <c r="F207" i="1"/>
  <c r="E201" i="1"/>
  <c r="G201" i="1"/>
  <c r="D197" i="1"/>
  <c r="F197" i="1"/>
  <c r="D194" i="1"/>
  <c r="F194" i="1"/>
  <c r="D192" i="1"/>
  <c r="F192" i="1"/>
  <c r="D190" i="1"/>
  <c r="F190" i="1"/>
  <c r="D149" i="1"/>
  <c r="D148" i="1" s="1"/>
  <c r="E149" i="1"/>
  <c r="E148" i="1" s="1"/>
  <c r="F149" i="1"/>
  <c r="D144" i="1"/>
  <c r="D143" i="1" s="1"/>
  <c r="D123" i="1"/>
  <c r="D115" i="1" s="1"/>
  <c r="D119" i="1"/>
  <c r="F119" i="1"/>
  <c r="G119" i="1"/>
  <c r="D97" i="1"/>
  <c r="D96" i="1" s="1"/>
  <c r="D89" i="1"/>
  <c r="D81" i="1"/>
  <c r="D80" i="1" s="1"/>
  <c r="F81" i="1"/>
  <c r="C123" i="1"/>
  <c r="F83" i="1"/>
  <c r="F105" i="1"/>
  <c r="F117" i="1"/>
  <c r="F126" i="1"/>
  <c r="G126" i="1" s="1"/>
  <c r="G161" i="1"/>
  <c r="F175" i="1"/>
  <c r="G105" i="1"/>
  <c r="G163" i="1"/>
  <c r="G158" i="1"/>
  <c r="G137" i="1"/>
  <c r="G130" i="1"/>
  <c r="G103" i="1"/>
  <c r="G83" i="1"/>
  <c r="C179" i="1"/>
  <c r="C175" i="1"/>
  <c r="C172" i="1"/>
  <c r="C170" i="1"/>
  <c r="E170" i="1" s="1"/>
  <c r="C168" i="1"/>
  <c r="C166" i="1"/>
  <c r="E166" i="1" s="1"/>
  <c r="C163" i="1"/>
  <c r="C161" i="1"/>
  <c r="C158" i="1" s="1"/>
  <c r="E158" i="1" s="1"/>
  <c r="C159" i="1"/>
  <c r="C156" i="1"/>
  <c r="C153" i="1"/>
  <c r="C151" i="1"/>
  <c r="C149" i="1"/>
  <c r="C144" i="1"/>
  <c r="C143" i="1" s="1"/>
  <c r="C139" i="1"/>
  <c r="C137" i="1"/>
  <c r="C135" i="1"/>
  <c r="C133" i="1"/>
  <c r="C131" i="1"/>
  <c r="C130" i="1"/>
  <c r="E130" i="1" s="1"/>
  <c r="C128" i="1"/>
  <c r="C126" i="1"/>
  <c r="C119" i="1"/>
  <c r="C117" i="1"/>
  <c r="C105" i="1"/>
  <c r="C103" i="1"/>
  <c r="C101" i="1"/>
  <c r="C97" i="1"/>
  <c r="C96" i="1" s="1"/>
  <c r="C94" i="1"/>
  <c r="C91" i="1"/>
  <c r="C89" i="1"/>
  <c r="C87" i="1"/>
  <c r="C83" i="1"/>
  <c r="C81" i="1"/>
  <c r="C77" i="1"/>
  <c r="C73" i="1" s="1"/>
  <c r="E73" i="1" s="1"/>
  <c r="C74" i="1"/>
  <c r="C71" i="1"/>
  <c r="C70" i="1"/>
  <c r="E70" i="1" s="1"/>
  <c r="C68" i="1"/>
  <c r="C66" i="1"/>
  <c r="C63" i="1"/>
  <c r="C61" i="1"/>
  <c r="C56" i="1"/>
  <c r="C54" i="1"/>
  <c r="E54" i="1" s="1"/>
  <c r="C52" i="1"/>
  <c r="C47" i="1"/>
  <c r="C43" i="1"/>
  <c r="C38" i="1"/>
  <c r="C36" i="1"/>
  <c r="E36" i="1" s="1"/>
  <c r="C33" i="1"/>
  <c r="C30" i="1" s="1"/>
  <c r="C7" i="1" s="1"/>
  <c r="C31" i="1"/>
  <c r="C27" i="1"/>
  <c r="E25" i="1"/>
  <c r="C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2" i="1"/>
  <c r="E741" i="1"/>
  <c r="E740" i="1"/>
  <c r="E739" i="1"/>
  <c r="E738" i="1"/>
  <c r="E737" i="1"/>
  <c r="E736" i="1"/>
  <c r="E735" i="1"/>
  <c r="E734" i="1"/>
  <c r="E730" i="1"/>
  <c r="E729" i="1"/>
  <c r="E728" i="1"/>
  <c r="E727" i="1"/>
  <c r="E726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20" i="1" s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85" i="1" s="1"/>
  <c r="E494" i="1"/>
  <c r="E493" i="1"/>
  <c r="E492" i="1"/>
  <c r="E491" i="1"/>
  <c r="E490" i="1"/>
  <c r="E489" i="1"/>
  <c r="E488" i="1"/>
  <c r="E487" i="1"/>
  <c r="E486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 s="1"/>
  <c r="E468" i="1"/>
  <c r="E467" i="1"/>
  <c r="E466" i="1"/>
  <c r="E465" i="1"/>
  <c r="E464" i="1"/>
  <c r="E463" i="1"/>
  <c r="E462" i="1"/>
  <c r="E461" i="1"/>
  <c r="E460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08" i="1"/>
  <c r="E407" i="1"/>
  <c r="E406" i="1"/>
  <c r="E405" i="1"/>
  <c r="E404" i="1"/>
  <c r="E403" i="1"/>
  <c r="E402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4" i="1"/>
  <c r="E353" i="1"/>
  <c r="E352" i="1"/>
  <c r="E350" i="1"/>
  <c r="E349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1" i="1"/>
  <c r="E319" i="1" s="1"/>
  <c r="E320" i="1"/>
  <c r="E318" i="1"/>
  <c r="E317" i="1"/>
  <c r="E316" i="1"/>
  <c r="E315" i="1"/>
  <c r="E314" i="1"/>
  <c r="E313" i="1"/>
  <c r="E312" i="1"/>
  <c r="E311" i="1"/>
  <c r="E310" i="1"/>
  <c r="E309" i="1" s="1"/>
  <c r="E308" i="1"/>
  <c r="E307" i="1"/>
  <c r="E305" i="1"/>
  <c r="E304" i="1"/>
  <c r="E303" i="1"/>
  <c r="E301" i="1"/>
  <c r="E300" i="1" s="1"/>
  <c r="E299" i="1"/>
  <c r="E297" i="1"/>
  <c r="E296" i="1" s="1"/>
  <c r="E295" i="1"/>
  <c r="E294" i="1"/>
  <c r="E293" i="1"/>
  <c r="E292" i="1"/>
  <c r="E291" i="1" s="1"/>
  <c r="E290" i="1"/>
  <c r="E289" i="1"/>
  <c r="E288" i="1"/>
  <c r="E287" i="1"/>
  <c r="E286" i="1"/>
  <c r="E284" i="1"/>
  <c r="E283" i="1"/>
  <c r="E282" i="1"/>
  <c r="E281" i="1"/>
  <c r="E280" i="1"/>
  <c r="E279" i="1"/>
  <c r="E278" i="1"/>
  <c r="E277" i="1"/>
  <c r="E276" i="1"/>
  <c r="E275" i="1"/>
  <c r="E273" i="1"/>
  <c r="E272" i="1" s="1"/>
  <c r="E270" i="1"/>
  <c r="E269" i="1"/>
  <c r="E268" i="1"/>
  <c r="E267" i="1"/>
  <c r="E266" i="1"/>
  <c r="E264" i="1"/>
  <c r="E263" i="1"/>
  <c r="E262" i="1" s="1"/>
  <c r="E261" i="1"/>
  <c r="E260" i="1"/>
  <c r="E259" i="1" s="1"/>
  <c r="E258" i="1"/>
  <c r="E257" i="1"/>
  <c r="E256" i="1" s="1"/>
  <c r="E255" i="1"/>
  <c r="E251" i="1" s="1"/>
  <c r="E254" i="1"/>
  <c r="E253" i="1"/>
  <c r="E252" i="1"/>
  <c r="E249" i="1"/>
  <c r="E248" i="1"/>
  <c r="E247" i="1"/>
  <c r="E246" i="1"/>
  <c r="E245" i="1"/>
  <c r="E244" i="1"/>
  <c r="E243" i="1"/>
  <c r="E242" i="1"/>
  <c r="E241" i="1" s="1"/>
  <c r="E240" i="1"/>
  <c r="E239" i="1"/>
  <c r="E238" i="1"/>
  <c r="E237" i="1"/>
  <c r="E236" i="1" s="1"/>
  <c r="E234" i="1"/>
  <c r="E233" i="1"/>
  <c r="E232" i="1"/>
  <c r="E231" i="1"/>
  <c r="E230" i="1"/>
  <c r="E229" i="1" s="1"/>
  <c r="E228" i="1"/>
  <c r="E227" i="1"/>
  <c r="E226" i="1" s="1"/>
  <c r="E225" i="1"/>
  <c r="E224" i="1"/>
  <c r="E223" i="1" s="1"/>
  <c r="E222" i="1"/>
  <c r="E221" i="1"/>
  <c r="E220" i="1" s="1"/>
  <c r="E218" i="1"/>
  <c r="E217" i="1"/>
  <c r="E216" i="1"/>
  <c r="E215" i="1"/>
  <c r="E214" i="1"/>
  <c r="E213" i="1"/>
  <c r="E212" i="1"/>
  <c r="E210" i="1"/>
  <c r="E209" i="1"/>
  <c r="E208" i="1"/>
  <c r="E207" i="1" s="1"/>
  <c r="E206" i="1"/>
  <c r="E205" i="1"/>
  <c r="E204" i="1"/>
  <c r="E203" i="1"/>
  <c r="E200" i="1"/>
  <c r="E199" i="1"/>
  <c r="E198" i="1"/>
  <c r="E197" i="1" s="1"/>
  <c r="E195" i="1"/>
  <c r="E194" i="1" s="1"/>
  <c r="E193" i="1"/>
  <c r="E192" i="1" s="1"/>
  <c r="E191" i="1"/>
  <c r="E190" i="1" s="1"/>
  <c r="E189" i="1"/>
  <c r="E187" i="1"/>
  <c r="E186" i="1"/>
  <c r="E185" i="1"/>
  <c r="E184" i="1"/>
  <c r="E180" i="1"/>
  <c r="E179" i="1"/>
  <c r="E178" i="1"/>
  <c r="E177" i="1"/>
  <c r="E176" i="1"/>
  <c r="E175" i="1"/>
  <c r="E174" i="1"/>
  <c r="E173" i="1"/>
  <c r="E172" i="1"/>
  <c r="E171" i="1"/>
  <c r="E169" i="1"/>
  <c r="E168" i="1"/>
  <c r="E167" i="1"/>
  <c r="E164" i="1"/>
  <c r="E163" i="1"/>
  <c r="E162" i="1"/>
  <c r="E160" i="1"/>
  <c r="E159" i="1"/>
  <c r="E157" i="1"/>
  <c r="E156" i="1"/>
  <c r="E155" i="1"/>
  <c r="E154" i="1"/>
  <c r="E153" i="1"/>
  <c r="E152" i="1"/>
  <c r="E151" i="1"/>
  <c r="E150" i="1"/>
  <c r="E146" i="1"/>
  <c r="E145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 s="1"/>
  <c r="E120" i="1"/>
  <c r="E119" i="1" s="1"/>
  <c r="E118" i="1"/>
  <c r="E117" i="1"/>
  <c r="E116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 s="1"/>
  <c r="E96" i="1" s="1"/>
  <c r="E95" i="1"/>
  <c r="E94" i="1"/>
  <c r="E93" i="1"/>
  <c r="E92" i="1"/>
  <c r="E91" i="1"/>
  <c r="E90" i="1"/>
  <c r="E89" i="1" s="1"/>
  <c r="E88" i="1"/>
  <c r="E87" i="1"/>
  <c r="E86" i="1"/>
  <c r="E85" i="1"/>
  <c r="E84" i="1"/>
  <c r="E83" i="1"/>
  <c r="E82" i="1"/>
  <c r="E81" i="1" s="1"/>
  <c r="E78" i="1"/>
  <c r="E77" i="1"/>
  <c r="E76" i="1"/>
  <c r="E75" i="1"/>
  <c r="E74" i="1"/>
  <c r="E72" i="1"/>
  <c r="E71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3" i="1"/>
  <c r="E52" i="1"/>
  <c r="E51" i="1"/>
  <c r="E50" i="1"/>
  <c r="E49" i="1"/>
  <c r="E48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29" i="1"/>
  <c r="E28" i="1"/>
  <c r="E27" i="1"/>
  <c r="E26" i="1"/>
  <c r="E23" i="1"/>
  <c r="E20" i="1"/>
  <c r="E19" i="1"/>
  <c r="E18" i="1"/>
  <c r="E17" i="1"/>
  <c r="E16" i="1"/>
  <c r="E9" i="1"/>
  <c r="G768" i="1"/>
  <c r="G767" i="1"/>
  <c r="G766" i="1"/>
  <c r="G765" i="1"/>
  <c r="G764" i="1"/>
  <c r="G763" i="1"/>
  <c r="G762" i="1"/>
  <c r="G761" i="1"/>
  <c r="G760" i="1"/>
  <c r="G759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5" i="1"/>
  <c r="G734" i="1"/>
  <c r="G733" i="1"/>
  <c r="G730" i="1"/>
  <c r="G729" i="1"/>
  <c r="G728" i="1"/>
  <c r="G727" i="1"/>
  <c r="G726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 s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 s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20" i="1" s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85" i="1" s="1"/>
  <c r="G494" i="1"/>
  <c r="G493" i="1"/>
  <c r="G492" i="1"/>
  <c r="G491" i="1"/>
  <c r="G490" i="1"/>
  <c r="G489" i="1"/>
  <c r="G488" i="1"/>
  <c r="G487" i="1"/>
  <c r="G486" i="1"/>
  <c r="G484" i="1"/>
  <c r="G483" i="1"/>
  <c r="G482" i="1"/>
  <c r="G481" i="1"/>
  <c r="G480" i="1"/>
  <c r="G479" i="1"/>
  <c r="G478" i="1"/>
  <c r="G477" i="1"/>
  <c r="G475" i="1"/>
  <c r="G474" i="1"/>
  <c r="G473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2" i="1"/>
  <c r="G350" i="1"/>
  <c r="G349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1" i="1"/>
  <c r="G319" i="1" s="1"/>
  <c r="G320" i="1"/>
  <c r="G318" i="1"/>
  <c r="G317" i="1"/>
  <c r="G316" i="1"/>
  <c r="G315" i="1"/>
  <c r="G314" i="1"/>
  <c r="G313" i="1"/>
  <c r="G312" i="1"/>
  <c r="G311" i="1"/>
  <c r="G310" i="1"/>
  <c r="G309" i="1" s="1"/>
  <c r="G308" i="1"/>
  <c r="G307" i="1"/>
  <c r="G305" i="1"/>
  <c r="G304" i="1"/>
  <c r="G303" i="1"/>
  <c r="G302" i="1"/>
  <c r="G301" i="1"/>
  <c r="G300" i="1" s="1"/>
  <c r="G299" i="1"/>
  <c r="G297" i="1"/>
  <c r="G295" i="1"/>
  <c r="G294" i="1"/>
  <c r="G293" i="1"/>
  <c r="G292" i="1"/>
  <c r="G291" i="1" s="1"/>
  <c r="G290" i="1"/>
  <c r="G289" i="1"/>
  <c r="G288" i="1"/>
  <c r="G287" i="1"/>
  <c r="G286" i="1"/>
  <c r="G284" i="1"/>
  <c r="G283" i="1"/>
  <c r="G282" i="1"/>
  <c r="G281" i="1"/>
  <c r="G280" i="1"/>
  <c r="G279" i="1"/>
  <c r="G278" i="1"/>
  <c r="G277" i="1"/>
  <c r="G276" i="1"/>
  <c r="G275" i="1"/>
  <c r="G273" i="1"/>
  <c r="G272" i="1" s="1"/>
  <c r="G270" i="1"/>
  <c r="G269" i="1"/>
  <c r="G268" i="1"/>
  <c r="G267" i="1"/>
  <c r="G266" i="1"/>
  <c r="G264" i="1"/>
  <c r="G263" i="1"/>
  <c r="G262" i="1" s="1"/>
  <c r="G261" i="1"/>
  <c r="G260" i="1"/>
  <c r="G259" i="1" s="1"/>
  <c r="G258" i="1"/>
  <c r="G257" i="1"/>
  <c r="G256" i="1" s="1"/>
  <c r="G255" i="1"/>
  <c r="G254" i="1"/>
  <c r="G253" i="1"/>
  <c r="G252" i="1"/>
  <c r="G251" i="1" s="1"/>
  <c r="G249" i="1"/>
  <c r="G248" i="1"/>
  <c r="G247" i="1"/>
  <c r="G246" i="1"/>
  <c r="G245" i="1"/>
  <c r="G244" i="1"/>
  <c r="G243" i="1"/>
  <c r="G242" i="1"/>
  <c r="G240" i="1"/>
  <c r="G239" i="1"/>
  <c r="G238" i="1"/>
  <c r="G237" i="1"/>
  <c r="G236" i="1" s="1"/>
  <c r="G234" i="1"/>
  <c r="G233" i="1"/>
  <c r="G232" i="1"/>
  <c r="G231" i="1"/>
  <c r="G230" i="1"/>
  <c r="G229" i="1" s="1"/>
  <c r="G228" i="1"/>
  <c r="G227" i="1"/>
  <c r="G225" i="1"/>
  <c r="G224" i="1"/>
  <c r="G222" i="1"/>
  <c r="G221" i="1"/>
  <c r="G220" i="1" s="1"/>
  <c r="G218" i="1"/>
  <c r="G217" i="1"/>
  <c r="G216" i="1"/>
  <c r="G215" i="1"/>
  <c r="G214" i="1"/>
  <c r="G213" i="1"/>
  <c r="G212" i="1"/>
  <c r="G211" i="1" s="1"/>
  <c r="G210" i="1"/>
  <c r="G209" i="1"/>
  <c r="G208" i="1"/>
  <c r="G207" i="1" s="1"/>
  <c r="G206" i="1"/>
  <c r="G205" i="1"/>
  <c r="G204" i="1"/>
  <c r="G203" i="1"/>
  <c r="G200" i="1"/>
  <c r="G199" i="1"/>
  <c r="G198" i="1"/>
  <c r="G197" i="1" s="1"/>
  <c r="G195" i="1"/>
  <c r="G194" i="1" s="1"/>
  <c r="G193" i="1"/>
  <c r="G192" i="1" s="1"/>
  <c r="G191" i="1"/>
  <c r="G190" i="1" s="1"/>
  <c r="G189" i="1"/>
  <c r="G187" i="1"/>
  <c r="G186" i="1"/>
  <c r="G185" i="1"/>
  <c r="G184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4" i="1"/>
  <c r="G162" i="1"/>
  <c r="G160" i="1"/>
  <c r="G159" i="1"/>
  <c r="G157" i="1"/>
  <c r="G156" i="1"/>
  <c r="G155" i="1"/>
  <c r="G154" i="1"/>
  <c r="G153" i="1"/>
  <c r="G152" i="1"/>
  <c r="G151" i="1"/>
  <c r="G150" i="1"/>
  <c r="G149" i="1" s="1"/>
  <c r="G148" i="1" s="1"/>
  <c r="G146" i="1"/>
  <c r="G145" i="1"/>
  <c r="G142" i="1"/>
  <c r="G141" i="1"/>
  <c r="G140" i="1"/>
  <c r="G139" i="1"/>
  <c r="G138" i="1"/>
  <c r="G136" i="1"/>
  <c r="G135" i="1"/>
  <c r="G134" i="1"/>
  <c r="G133" i="1"/>
  <c r="G132" i="1"/>
  <c r="G131" i="1"/>
  <c r="G129" i="1"/>
  <c r="G128" i="1"/>
  <c r="G127" i="1"/>
  <c r="G125" i="1"/>
  <c r="G124" i="1"/>
  <c r="G123" i="1" s="1"/>
  <c r="G120" i="1"/>
  <c r="G118" i="1"/>
  <c r="G117" i="1"/>
  <c r="G116" i="1"/>
  <c r="G114" i="1"/>
  <c r="G113" i="1"/>
  <c r="G112" i="1"/>
  <c r="G111" i="1"/>
  <c r="G110" i="1"/>
  <c r="G109" i="1"/>
  <c r="G108" i="1"/>
  <c r="G107" i="1"/>
  <c r="G106" i="1"/>
  <c r="G104" i="1"/>
  <c r="G102" i="1"/>
  <c r="G101" i="1"/>
  <c r="G100" i="1"/>
  <c r="G99" i="1"/>
  <c r="G98" i="1"/>
  <c r="G97" i="1" s="1"/>
  <c r="G96" i="1" s="1"/>
  <c r="G95" i="1"/>
  <c r="G94" i="1"/>
  <c r="G93" i="1"/>
  <c r="G92" i="1"/>
  <c r="G91" i="1"/>
  <c r="G90" i="1"/>
  <c r="G89" i="1" s="1"/>
  <c r="G88" i="1"/>
  <c r="G87" i="1"/>
  <c r="G86" i="1"/>
  <c r="G85" i="1"/>
  <c r="G84" i="1"/>
  <c r="G82" i="1"/>
  <c r="G81" i="1" s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5" i="1"/>
  <c r="G44" i="1"/>
  <c r="G43" i="1"/>
  <c r="G42" i="1"/>
  <c r="G41" i="1"/>
  <c r="G40" i="1"/>
  <c r="G39" i="1"/>
  <c r="G37" i="1"/>
  <c r="G35" i="1"/>
  <c r="G34" i="1"/>
  <c r="G32" i="1"/>
  <c r="G31" i="1"/>
  <c r="G29" i="1"/>
  <c r="G28" i="1"/>
  <c r="G27" i="1"/>
  <c r="G26" i="1"/>
  <c r="G24" i="1"/>
  <c r="G22" i="1" s="1"/>
  <c r="G23" i="1"/>
  <c r="G20" i="1"/>
  <c r="G19" i="1"/>
  <c r="G18" i="1"/>
  <c r="G17" i="1"/>
  <c r="G16" i="1"/>
  <c r="G15" i="1"/>
  <c r="G14" i="1"/>
  <c r="G13" i="1"/>
  <c r="G12" i="1"/>
  <c r="G10" i="1"/>
  <c r="C471" i="1"/>
  <c r="D170" i="1"/>
  <c r="D54" i="1"/>
  <c r="F54" i="1"/>
  <c r="G54" i="1" s="1"/>
  <c r="D52" i="1"/>
  <c r="F52" i="1"/>
  <c r="D47" i="1"/>
  <c r="F47" i="1"/>
  <c r="G47" i="1" s="1"/>
  <c r="D11" i="1"/>
  <c r="G583" i="1" l="1"/>
  <c r="G470" i="1"/>
  <c r="G144" i="1"/>
  <c r="G143" i="1" s="1"/>
  <c r="E584" i="1"/>
  <c r="E583" i="1" s="1"/>
  <c r="E548" i="1"/>
  <c r="E265" i="1"/>
  <c r="E161" i="1"/>
  <c r="E144" i="1"/>
  <c r="E143" i="1" s="1"/>
  <c r="C115" i="1"/>
  <c r="C46" i="1"/>
  <c r="E46" i="1" s="1"/>
  <c r="E30" i="1"/>
  <c r="G115" i="1"/>
  <c r="G80" i="1"/>
  <c r="E725" i="1"/>
  <c r="E470" i="1"/>
  <c r="E285" i="1"/>
  <c r="E80" i="1"/>
  <c r="C80" i="1"/>
  <c r="E47" i="1"/>
  <c r="C21" i="1"/>
  <c r="E21" i="1" s="1"/>
  <c r="G285" i="1"/>
  <c r="E115" i="1"/>
  <c r="F80" i="1"/>
  <c r="C165" i="1"/>
  <c r="E165" i="1" s="1"/>
  <c r="C148" i="1"/>
  <c r="C11" i="1"/>
  <c r="C58" i="1"/>
  <c r="E58" i="1" s="1"/>
  <c r="F744" i="1"/>
  <c r="D744" i="1"/>
  <c r="F743" i="1"/>
  <c r="D743" i="1"/>
  <c r="C743" i="1"/>
  <c r="E743" i="1" s="1"/>
  <c r="F733" i="1"/>
  <c r="D733" i="1"/>
  <c r="F699" i="1"/>
  <c r="G699" i="1" s="1"/>
  <c r="D699" i="1"/>
  <c r="C725" i="1"/>
  <c r="F706" i="1"/>
  <c r="F705" i="1" s="1"/>
  <c r="F704" i="1" s="1"/>
  <c r="F703" i="1" s="1"/>
  <c r="D706" i="1"/>
  <c r="D705" i="1" s="1"/>
  <c r="D704" i="1" s="1"/>
  <c r="D703" i="1" s="1"/>
  <c r="C706" i="1"/>
  <c r="C705" i="1" s="1"/>
  <c r="C704" i="1" s="1"/>
  <c r="C703" i="1" s="1"/>
  <c r="F700" i="1"/>
  <c r="D700" i="1"/>
  <c r="C700" i="1"/>
  <c r="F459" i="1"/>
  <c r="F458" i="1" s="1"/>
  <c r="D459" i="1"/>
  <c r="D458" i="1" s="1"/>
  <c r="F423" i="1"/>
  <c r="D423" i="1"/>
  <c r="C423" i="1"/>
  <c r="F422" i="1"/>
  <c r="G422" i="1" s="1"/>
  <c r="D422" i="1"/>
  <c r="C422" i="1"/>
  <c r="C410" i="1"/>
  <c r="F410" i="1"/>
  <c r="F409" i="1" s="1"/>
  <c r="D410" i="1"/>
  <c r="D409" i="1" s="1"/>
  <c r="F407" i="1"/>
  <c r="F404" i="1" s="1"/>
  <c r="D407" i="1"/>
  <c r="D404" i="1" s="1"/>
  <c r="C407" i="1"/>
  <c r="C404" i="1" s="1"/>
  <c r="F405" i="1"/>
  <c r="D405" i="1"/>
  <c r="C405" i="1"/>
  <c r="C401" i="1"/>
  <c r="E401" i="1" s="1"/>
  <c r="F401" i="1"/>
  <c r="D401" i="1"/>
  <c r="F393" i="1"/>
  <c r="C393" i="1"/>
  <c r="F391" i="1"/>
  <c r="D391" i="1"/>
  <c r="C391" i="1"/>
  <c r="F386" i="1"/>
  <c r="D386" i="1"/>
  <c r="C386" i="1"/>
  <c r="C384" i="1"/>
  <c r="E384" i="1" s="1"/>
  <c r="F384" i="1"/>
  <c r="G384" i="1" s="1"/>
  <c r="D384" i="1"/>
  <c r="F368" i="1"/>
  <c r="D368" i="1"/>
  <c r="C368" i="1"/>
  <c r="F366" i="1"/>
  <c r="D366" i="1"/>
  <c r="C366" i="1"/>
  <c r="F358" i="1"/>
  <c r="D358" i="1"/>
  <c r="C358" i="1"/>
  <c r="F355" i="1"/>
  <c r="G355" i="1" s="1"/>
  <c r="D355" i="1"/>
  <c r="F351" i="1"/>
  <c r="G351" i="1" s="1"/>
  <c r="D351" i="1"/>
  <c r="F348" i="1"/>
  <c r="G348" i="1" s="1"/>
  <c r="D348" i="1"/>
  <c r="F337" i="1"/>
  <c r="D337" i="1"/>
  <c r="C337" i="1"/>
  <c r="F331" i="1"/>
  <c r="D331" i="1"/>
  <c r="C331" i="1"/>
  <c r="F324" i="1"/>
  <c r="D324" i="1"/>
  <c r="D323" i="1" s="1"/>
  <c r="C319" i="1"/>
  <c r="F314" i="1"/>
  <c r="D314" i="1"/>
  <c r="C314" i="1"/>
  <c r="F311" i="1"/>
  <c r="D311" i="1"/>
  <c r="C311" i="1"/>
  <c r="C309" i="1"/>
  <c r="F307" i="1"/>
  <c r="D307" i="1"/>
  <c r="C307" i="1"/>
  <c r="C302" i="1"/>
  <c r="E302" i="1" s="1"/>
  <c r="F302" i="1"/>
  <c r="D302" i="1"/>
  <c r="C300" i="1"/>
  <c r="C296" i="1"/>
  <c r="F281" i="1"/>
  <c r="D281" i="1"/>
  <c r="C281" i="1"/>
  <c r="F278" i="1"/>
  <c r="D278" i="1"/>
  <c r="F276" i="1"/>
  <c r="D276" i="1"/>
  <c r="D274" i="1"/>
  <c r="E274" i="1"/>
  <c r="F269" i="1"/>
  <c r="D269" i="1"/>
  <c r="C269" i="1"/>
  <c r="F246" i="1"/>
  <c r="D246" i="1"/>
  <c r="C246" i="1"/>
  <c r="F244" i="1"/>
  <c r="D244" i="1"/>
  <c r="C244" i="1"/>
  <c r="F239" i="1"/>
  <c r="D239" i="1"/>
  <c r="C239" i="1"/>
  <c r="F232" i="1"/>
  <c r="D232" i="1"/>
  <c r="C232" i="1"/>
  <c r="F213" i="1"/>
  <c r="D213" i="1"/>
  <c r="C213" i="1"/>
  <c r="C211" i="1"/>
  <c r="F205" i="1"/>
  <c r="D205" i="1"/>
  <c r="C205" i="1"/>
  <c r="F203" i="1"/>
  <c r="D203" i="1"/>
  <c r="C203" i="1"/>
  <c r="F199" i="1"/>
  <c r="D199" i="1"/>
  <c r="C199" i="1"/>
  <c r="D175" i="1"/>
  <c r="D166" i="1"/>
  <c r="D165" i="1" s="1"/>
  <c r="D161" i="1"/>
  <c r="D126" i="1"/>
  <c r="D117" i="1"/>
  <c r="D105" i="1"/>
  <c r="D83" i="1"/>
  <c r="D38" i="1"/>
  <c r="F36" i="1"/>
  <c r="G36" i="1" s="1"/>
  <c r="F25" i="1"/>
  <c r="F9" i="1"/>
  <c r="G9" i="1" s="1"/>
  <c r="G469" i="1" l="1"/>
  <c r="E469" i="1"/>
  <c r="E7" i="1"/>
  <c r="G25" i="1"/>
  <c r="F21" i="1"/>
  <c r="C409" i="1"/>
  <c r="E409" i="1" s="1"/>
  <c r="E410" i="1"/>
  <c r="C79" i="1"/>
  <c r="E79" i="1" s="1"/>
  <c r="E8" i="1"/>
  <c r="E11" i="1"/>
  <c r="C699" i="1"/>
  <c r="E699" i="1" s="1"/>
  <c r="F323" i="1"/>
  <c r="G323" i="1" s="1"/>
  <c r="G324" i="1"/>
  <c r="G79" i="1"/>
  <c r="G166" i="1"/>
  <c r="F11" i="1"/>
  <c r="G11" i="1" s="1"/>
  <c r="C365" i="1"/>
  <c r="C459" i="1"/>
  <c r="C348" i="1"/>
  <c r="E348" i="1" s="1"/>
  <c r="F365" i="1"/>
  <c r="D347" i="1"/>
  <c r="D322" i="1" s="1"/>
  <c r="F347" i="1"/>
  <c r="G347" i="1" s="1"/>
  <c r="F38" i="1"/>
  <c r="G38" i="1" s="1"/>
  <c r="F8" i="1"/>
  <c r="G8" i="1" s="1"/>
  <c r="F383" i="1"/>
  <c r="C351" i="1"/>
  <c r="E351" i="1" s="1"/>
  <c r="C291" i="1"/>
  <c r="D365" i="1"/>
  <c r="C383" i="1"/>
  <c r="D383" i="1"/>
  <c r="D382" i="1" s="1"/>
  <c r="C207" i="1"/>
  <c r="F33" i="1"/>
  <c r="G33" i="1" s="1"/>
  <c r="C355" i="1"/>
  <c r="E355" i="1" s="1"/>
  <c r="C733" i="1"/>
  <c r="C732" i="1" s="1"/>
  <c r="C731" i="1" s="1"/>
  <c r="C324" i="1"/>
  <c r="C744" i="1"/>
  <c r="E744" i="1" s="1"/>
  <c r="G21" i="1" l="1"/>
  <c r="F322" i="1"/>
  <c r="G322" i="1" s="1"/>
  <c r="C458" i="1"/>
  <c r="E458" i="1" s="1"/>
  <c r="E459" i="1"/>
  <c r="C382" i="1"/>
  <c r="E382" i="1" s="1"/>
  <c r="E383" i="1"/>
  <c r="C323" i="1"/>
  <c r="E323" i="1" s="1"/>
  <c r="E324" i="1"/>
  <c r="E733" i="1"/>
  <c r="C469" i="1"/>
  <c r="F382" i="1"/>
  <c r="G382" i="1" s="1"/>
  <c r="G383" i="1"/>
  <c r="G181" i="1"/>
  <c r="C347" i="1"/>
  <c r="F46" i="1"/>
  <c r="G46" i="1" s="1"/>
  <c r="F30" i="1"/>
  <c r="G30" i="1" s="1"/>
  <c r="F7" i="1" l="1"/>
  <c r="E732" i="1"/>
  <c r="E731" i="1" s="1"/>
  <c r="C322" i="1"/>
  <c r="E322" i="1" s="1"/>
  <c r="E347" i="1"/>
  <c r="G7" i="1" l="1"/>
  <c r="G769" i="1" l="1"/>
  <c r="D79" i="1" l="1"/>
  <c r="D769" i="1" s="1"/>
</calcChain>
</file>

<file path=xl/sharedStrings.xml><?xml version="1.0" encoding="utf-8"?>
<sst xmlns="http://schemas.openxmlformats.org/spreadsheetml/2006/main" count="785" uniqueCount="674">
  <si>
    <t>CLAVE</t>
  </si>
  <si>
    <t>CAPÍTULO Y PARTIDA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</si>
  <si>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</si>
  <si>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</si>
  <si>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</si>
  <si>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</si>
  <si>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</si>
  <si>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</si>
  <si>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</si>
  <si>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+ 2)</t>
  </si>
  <si>
    <t>6 = (3 – 4)</t>
  </si>
  <si>
    <t>SERVICIOS PERSONALES</t>
  </si>
  <si>
    <t>REMUNERACIONES AL PERSONAL DE CARÁCTER PERMANENTE</t>
  </si>
  <si>
    <t>DIETAS</t>
  </si>
  <si>
    <t>Dietas</t>
  </si>
  <si>
    <t>SUELDOS BASE AL PERSONAL PERMANENTE</t>
  </si>
  <si>
    <t>Sueldos</t>
  </si>
  <si>
    <t>Sueldo diferencial por zona</t>
  </si>
  <si>
    <t>Remuneraciones Diversas</t>
  </si>
  <si>
    <t>Remuneraciones por sustitución de personal</t>
  </si>
  <si>
    <t>Compensaciones por riesgos profesionales</t>
  </si>
  <si>
    <t>Riesgo laboral</t>
  </si>
  <si>
    <t>Ayuda para habitación</t>
  </si>
  <si>
    <t>Ayuda para despensa</t>
  </si>
  <si>
    <t>Prima por riesgo laboral</t>
  </si>
  <si>
    <t>REMUNERACIONES AL PERSONAL DE CARÁCTER TRANSITORIO</t>
  </si>
  <si>
    <t>HONORARIOS ASIMILABLES A SALARIOS</t>
  </si>
  <si>
    <t xml:space="preserve">Honorarios </t>
  </si>
  <si>
    <t>Honorario Asmilados a Sueldos</t>
  </si>
  <si>
    <t>SUELDOS BASE AL PERSONAL EVENTUAL</t>
  </si>
  <si>
    <t>Sueldo base al personal eventual</t>
  </si>
  <si>
    <t>RETRIBUCIONES POR SERVICIOS DE CARÁCTER SOCIAL</t>
  </si>
  <si>
    <t>Retribuciones por servicios de carácter social</t>
  </si>
  <si>
    <t xml:space="preserve">RETRIBUCIÓN A LOS REPRESENTANTES DE LOS TRABAJADORES Y DE LOS PATRONES EN LA JUNTA DE CONCILIACIÓN Y ARBITRAJE 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</si>
  <si>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</si>
  <si>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</si>
  <si>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</si>
  <si>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</si>
  <si>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</si>
  <si>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fin de año</t>
  </si>
  <si>
    <t>HORAS EXTRAORDINARIAS</t>
  </si>
  <si>
    <t>Remuneraciones por horas extraordinarias</t>
  </si>
  <si>
    <t>MUNICIPIO DE TRINCHERAS, SONORA.</t>
  </si>
  <si>
    <t>COMPENSACIONES</t>
  </si>
  <si>
    <t>Estímulos al personal de confianza</t>
  </si>
  <si>
    <t>Bono de productividad</t>
  </si>
  <si>
    <t>SOBREHABERES</t>
  </si>
  <si>
    <t xml:space="preserve">ASIGNACIONES DE TÉCNICO, DE MANDO, POR COMISIÓN, DE VUELO Y DE TÉCNICO ESPECIAL </t>
  </si>
  <si>
    <t>HONORARIOS ESPECIALES</t>
  </si>
  <si>
    <t>Honorarios Especiales</t>
  </si>
  <si>
    <t xml:space="preserve">PARTICIPACIONES POR VIGILANCIA EN EL CUMPLIMIENTO DE LAS LEYES Y CUSTODIA DE VALORES 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</si>
  <si>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</si>
  <si>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</si>
  <si>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</si>
  <si>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</si>
  <si>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</si>
  <si>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Otras prestaciones de seguridad social</t>
  </si>
  <si>
    <t>APORTACIONES A FONDOS DE VIVIENDA</t>
  </si>
  <si>
    <t>Cuotas al Fovisssteson</t>
  </si>
  <si>
    <t>APORTACIONES AL SISTEMA PARA EL RETIRO</t>
  </si>
  <si>
    <t>Pagas de defunción, pensiones y jubilaciones</t>
  </si>
  <si>
    <t>APORTACIONES PARA SEGUROS</t>
  </si>
  <si>
    <t>Otros seguros de carácter laboral o económicos</t>
  </si>
  <si>
    <t>OTRAS PRESTACIONES SOCIALES Y ECONÓMICAS</t>
  </si>
  <si>
    <t xml:space="preserve">CUOTAS PARA EL FONDO DE AHORRO Y FONDO DE TRABAJO </t>
  </si>
  <si>
    <t>INDEMNIZACIONES</t>
  </si>
  <si>
    <t xml:space="preserve">PRESTACIONES Y HABERES DE RETIRO </t>
  </si>
  <si>
    <t>Indemnizaciones al personal</t>
  </si>
  <si>
    <t>PRESTACIONES CONTRACTUALES</t>
  </si>
  <si>
    <t>Apoyo para útiles escolares</t>
  </si>
  <si>
    <t>Bono para despensa</t>
  </si>
  <si>
    <t>APOYOS A LA CAPACITACIÓN DE LOS SERVIDORES PÚBLICOS</t>
  </si>
  <si>
    <t>Apoyo a la capacitación</t>
  </si>
  <si>
    <t>Otras prestaciones</t>
  </si>
  <si>
    <t>PREVISIONES</t>
  </si>
  <si>
    <t>PREVISIONES DE CARÁCTER LABORAL, ECONÓMICA Y DE SEGURIDAD SOCIAL</t>
  </si>
  <si>
    <t>Previsión para incremento de sueldos</t>
  </si>
  <si>
    <t>PAGO DE ESTÍMULOS A SERVIDORES PÚBLICOS</t>
  </si>
  <si>
    <t>ESTÍMULOS</t>
  </si>
  <si>
    <t>Estímulos al personal</t>
  </si>
  <si>
    <t>Bono por puntualidad</t>
  </si>
  <si>
    <t>RECOMPENSAS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</si>
  <si>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</si>
  <si>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</si>
  <si>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</si>
  <si>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</si>
  <si>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Materiales, útiles y equipos menores de oficina</t>
  </si>
  <si>
    <t>MATERIALES Y ÚTILES DE IMPRESIÓN Y REPRODUCCIÓN</t>
  </si>
  <si>
    <t>Materiales y útiles de impresión y reproducción</t>
  </si>
  <si>
    <t xml:space="preserve">MATERIAL ESTADÍSTICO Y GEOGRÁFICO </t>
  </si>
  <si>
    <t xml:space="preserve">MATERIALES, ÚTILES Y EQUIPOS MENORES DE TECNOLOGÍAS DE LA INFORMACIÓN Y COMUNICACIONES </t>
  </si>
  <si>
    <t>MATERIAL IMPRESO E INFORMACIÓN DIGITAL</t>
  </si>
  <si>
    <t>Material para información</t>
  </si>
  <si>
    <t>MATERIAL DE LIMPIEZA</t>
  </si>
  <si>
    <t>Material de limpieza</t>
  </si>
  <si>
    <t>MATERIALES Y ÚTILES DE ENSEÑANZA</t>
  </si>
  <si>
    <t>Materiales educativos</t>
  </si>
  <si>
    <t>Materiales y suministros para planteles educativos</t>
  </si>
  <si>
    <t>MATERIALES PARA EL REGISTRO E IDENTIFICACIÓN DE BIENES Y PERSONAS</t>
  </si>
  <si>
    <t>Placas, engomados, calcamonias y hologramas</t>
  </si>
  <si>
    <t>ALIMENTOS Y UTENSILIOS</t>
  </si>
  <si>
    <t>PRODUCTOS ALIMENTICIOS PARA PERSONAS</t>
  </si>
  <si>
    <t>Productos alimenticios para el personal en las instalaciones</t>
  </si>
  <si>
    <t>Alimentación de personas en procesos de readaptación social</t>
  </si>
  <si>
    <t>Adquisición de agua potable</t>
  </si>
  <si>
    <t>PRODUCTOS ALIMENTICIOS PARA ANIMALES</t>
  </si>
  <si>
    <t>Alimentación de animales</t>
  </si>
  <si>
    <t>UTENSILIOS PARA EL SERVICIO DE ALIMENTACIÓN</t>
  </si>
  <si>
    <t>Utensilios para el servicio de alimentación</t>
  </si>
  <si>
    <t>MATERIAS PRIMAS Y MATERIALES DE PRODUCCIÓN Y COMERCIALIZACIÓN</t>
  </si>
  <si>
    <t xml:space="preserve">PRODUCTOS ALIMENTICIOS, AGROPECUARIOS Y FORESTALES ADQUIRIDOS COMO MATERIA PRIMA </t>
  </si>
  <si>
    <t xml:space="preserve">INSUMOS TEXTILES ADQUIRIDOS COMO MATERIA PRIMA </t>
  </si>
  <si>
    <t xml:space="preserve">PRODUCTOS DE PAPEL, CARTÓN E IMPRESOS ADQUIRIDOS COMO MATERIA PRIMA </t>
  </si>
  <si>
    <t xml:space="preserve">COMBUSTIBLES, LUBRICANTES, ADITIVOS, CARBÓN Y SUS DERIVADOS ADQUIRIDOS COMO MATERIA PRIMA </t>
  </si>
  <si>
    <t xml:space="preserve">PRODUCTOS QUÍMICOS, FARMACÉUTICOS Y DE LABORATORIO ADQUIRIDOS COMO MATERIA PRIMA </t>
  </si>
  <si>
    <t xml:space="preserve">PRODUCTOS METÁLICOS Y A BASE DE MINERALES NO METÁLICOS ADQUIRIDOS COMO MATERIA PRIMA </t>
  </si>
  <si>
    <t xml:space="preserve">PRODUCTOS DE CUERO, PIEL, PLÁSTICO Y HULE ADQUIRIDOS COMO MATERIA PRIMA </t>
  </si>
  <si>
    <t xml:space="preserve">MERCANCÍAS ADQUIRIDAS PARA SU COMERCIALIZACIÓN </t>
  </si>
  <si>
    <t xml:space="preserve">OTROS PRODUCTOS ADQUIRIDOS COMO MATERIA PRIMA </t>
  </si>
  <si>
    <t>MATERIALES Y ARTÍCULOS DE CONSTRUCCIÓN Y DE REPARACIÓN</t>
  </si>
  <si>
    <t xml:space="preserve">PRODUCTOS MINERALES NO METÁLICOS </t>
  </si>
  <si>
    <t>CEMENTO Y PRODUCTOS DE CONCRETO</t>
  </si>
  <si>
    <t>Cemento y productos de concreto</t>
  </si>
  <si>
    <t>CAL, YESO Y PRODUCTOS DE YESO</t>
  </si>
  <si>
    <t>Cal, yeso y productos de yeso</t>
  </si>
  <si>
    <t xml:space="preserve">MADERA Y PRODUCTOS DE MADERA </t>
  </si>
  <si>
    <t xml:space="preserve">VIDRIO Y PRODUCTOS DE VIDRIO </t>
  </si>
  <si>
    <t>MATERIAL ELÉCTRICO Y ELECTRÓNICO</t>
  </si>
  <si>
    <t>Material eléctrico y electrónico</t>
  </si>
  <si>
    <t xml:space="preserve">ARTÍCULOS METÁLICOS PARA LA CONSTRUCCIÓN </t>
  </si>
  <si>
    <t>MATERIALES COMPLEMENTARIOS</t>
  </si>
  <si>
    <t>Materiales complementarios</t>
  </si>
  <si>
    <t>OTROS MATERIALES Y ARTÍCULOS DE CONSTRUCCIÓN Y REPARACIÓN</t>
  </si>
  <si>
    <t>Otros materiales y artículos de construcción y reparación</t>
  </si>
  <si>
    <t>PRODUCTOS QUÍMICOS, FARMACÉUTICOS Y DE LABORATORIO</t>
  </si>
  <si>
    <t>PRODUCTOS QUÍMICOS BÁSICOS</t>
  </si>
  <si>
    <t>Productos químicos básicos</t>
  </si>
  <si>
    <t>FERTILIZANTES, PESTICIDAS Y OTROS AGROQUÍMICOS</t>
  </si>
  <si>
    <t>Fertilizantes, pesticidas y otros agroquímicos</t>
  </si>
  <si>
    <t>MEDICINAS Y PRODUCTOS FARMACÉUTICOS</t>
  </si>
  <si>
    <t>Medicinas y productos farmacéuticos</t>
  </si>
  <si>
    <t>MATERIALES, ACCESORIOS Y SUMINISTROS MÉDICOS</t>
  </si>
  <si>
    <t>Materiales, accesorios y suministros médicos</t>
  </si>
  <si>
    <t>MATERIALES, ACCESORIOS Y SUMINISTROS DE LABORATORIO</t>
  </si>
  <si>
    <t>Materiales, accesorios y suministros de laboratorio</t>
  </si>
  <si>
    <t xml:space="preserve">FIBRAS SINTÉTICAS, HULES, PLÁSTICOS Y DERIVADOS </t>
  </si>
  <si>
    <t>OTROS PRODUCTOS QUÍMICOS</t>
  </si>
  <si>
    <t>COMBUSTIBLES, LUBRICANTES Y ADITIVOS</t>
  </si>
  <si>
    <t>Combustibles</t>
  </si>
  <si>
    <t>Lubricantes y Aditivos</t>
  </si>
  <si>
    <t>CARBÓN Y SUS DERIVADOS</t>
  </si>
  <si>
    <t>VESTUARIO, BLANCOS, PRENDAS DE PROTECCIÓN Y ARTÍCULOS DEPORTIVOS</t>
  </si>
  <si>
    <t>VESTUARIO Y UNIFORMES</t>
  </si>
  <si>
    <t>Vestuario y uniformes</t>
  </si>
  <si>
    <t>PRENDAS DE SEGURIDAD Y PROTECCIÓN PERSONAL</t>
  </si>
  <si>
    <t>Prendas de seguridad y protección personal</t>
  </si>
  <si>
    <t>ARTÍCULOS DEPORTIVOS</t>
  </si>
  <si>
    <t>Artículos deportivos</t>
  </si>
  <si>
    <t>PRODUCTOS TEXTILES</t>
  </si>
  <si>
    <t>BLANCOS Y OTROS PRODUCTOS TEXTILES, EXCEPTO PRENDAS DE VESTIR</t>
  </si>
  <si>
    <t xml:space="preserve">Blancos y otros productos textiles, excepto prendas de vestir    </t>
  </si>
  <si>
    <t>MATERIALES Y SUMINISTROS PARA SEGURIDAD</t>
  </si>
  <si>
    <t>SUSTANCIAS Y MATERIALES EXPLOSIVOS</t>
  </si>
  <si>
    <t xml:space="preserve">Sustancias materiales explosivas  </t>
  </si>
  <si>
    <t>MATERIALES DE SEGURIDAD PUBLICA</t>
  </si>
  <si>
    <t>Materiales de seguridad pública</t>
  </si>
  <si>
    <t>PRENDAS DE PROTECCIÓN PARA SEGURIDAD PÚBLICA Y NACIONAL</t>
  </si>
  <si>
    <t>Prendas de protección  para seguridad pública y nacional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</si>
  <si>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</si>
  <si>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</si>
  <si>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</si>
  <si>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</si>
  <si>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</si>
  <si>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</si>
  <si>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</si>
  <si>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</si>
  <si>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computo y             tecnologías de la información</t>
  </si>
  <si>
    <t xml:space="preserve">REFACCIONES Y ACCESORIOS MENORES DE EQUIPO E INSTRUMENTAL MÉDICO Y DE LABORATORIO </t>
  </si>
  <si>
    <t>REFACCIONES Y ACCESORIOS MENORES DE EQUIPO DE TRANSPORTE</t>
  </si>
  <si>
    <t>Refacciones y accesorios menores de equipo de transporte</t>
  </si>
  <si>
    <t xml:space="preserve">REFACCIONES Y ACCESORIOS MENORES DE EQUIPO DE DEFENSA Y SEGURIDAD </t>
  </si>
  <si>
    <t xml:space="preserve">REFACCIONES Y ACCESORIOS MENORES DE MAQUINARIA Y OTROS EQUIPOS </t>
  </si>
  <si>
    <t>REFACCIONES Y ACCESORIOS MENORES OTROS BIENES MUEBLES</t>
  </si>
  <si>
    <t>Refacciones y accesorios menores otros bienes muebles</t>
  </si>
  <si>
    <t>SERVICIOS GENERALES</t>
  </si>
  <si>
    <t>SERVICIOS BÁSICOS</t>
  </si>
  <si>
    <t>ENERGÍA ELÉCTRICA</t>
  </si>
  <si>
    <t>Energía eléctrica</t>
  </si>
  <si>
    <t>Energía eléctrica a escuelas</t>
  </si>
  <si>
    <t>Servicios e instalaciones para centros escolares</t>
  </si>
  <si>
    <t>Servicio de alumbrado público</t>
  </si>
  <si>
    <t>GAS</t>
  </si>
  <si>
    <t>Gas</t>
  </si>
  <si>
    <t>AGUA</t>
  </si>
  <si>
    <t>Agua</t>
  </si>
  <si>
    <t>TELEFONÍA TRADICIONAL</t>
  </si>
  <si>
    <t>Telefonía tradicional</t>
  </si>
  <si>
    <t>TELEFONÍA CELULAR</t>
  </si>
  <si>
    <t>Telefonía celular</t>
  </si>
  <si>
    <t>SERVICIOS DE TELECOMUNICACIONES Y SATÉLITES</t>
  </si>
  <si>
    <t>SERVICIOS DE ACCESO A INTERNET, REDES Y PROCESAMIENTO DE INFORMACIÓN</t>
  </si>
  <si>
    <t>Servicios de acceso a  Internet, redes y procesamiento de información</t>
  </si>
  <si>
    <t>SERVICIOS POSTALES Y TELEGRÁFICOS</t>
  </si>
  <si>
    <t>Servicio Postal</t>
  </si>
  <si>
    <t>SERVICIOS INTEGRALES Y OTROS SERVICIOS</t>
  </si>
  <si>
    <t>SERVICIOS DE ARRENDAMIENTO</t>
  </si>
  <si>
    <t>ARRENDAMIENTO DE TERRENOS</t>
  </si>
  <si>
    <t>Arrendamiento de terrenos</t>
  </si>
  <si>
    <t>ARRENDAMIENTO DE EDIFICIOS</t>
  </si>
  <si>
    <t>Arrendamiento de edificios</t>
  </si>
  <si>
    <t>ARRENDAMIENTO DE MOBILIARIO Y EQUIPO DE ADMINISTRACIÓN, EDUCACIONAL Y RECREATIVO</t>
  </si>
  <si>
    <t>Arrendamiento de muebles, maquinaria y equipo</t>
  </si>
  <si>
    <t>Arrendamiento de equipo y bienes informáticos</t>
  </si>
  <si>
    <t xml:space="preserve">ARRENDAMIENTO DE EQUIPO E INSTRUMENTAL MÉDICO Y DE LABORATORIO </t>
  </si>
  <si>
    <t>ARRENDAMIENTO DE EQUIPO DE TRANSPORTE</t>
  </si>
  <si>
    <t>Arrendamiento de equipo de transporte</t>
  </si>
  <si>
    <t>ARRENDAMIENTO DE MAQUINARIA, OTROS EQUIPOS Y HERRAMIENTAS</t>
  </si>
  <si>
    <t>Arrendamiento de maquinaria, otros equipos y herramientas</t>
  </si>
  <si>
    <t>ARRENDAMIENTO DE ACTIVOS INTANGIBLES</t>
  </si>
  <si>
    <t xml:space="preserve">ARRENDAMIENTO FINANCIERO </t>
  </si>
  <si>
    <t>OTROS ARRENDAMIENTOS</t>
  </si>
  <si>
    <t>Otros arrendamientos</t>
  </si>
  <si>
    <t>SERVICIOS PROFESIONALES, CIENTÍFICOS, TÉCNICOS Y OTROS SERVICIOS</t>
  </si>
  <si>
    <t>SERVICIOS LEGALES, DE CONTABILIDAD, AUDITORÍA Y RELACIONADOS</t>
  </si>
  <si>
    <t>Servicios legales, de contabilidad, auditorias y relacionados</t>
  </si>
  <si>
    <t xml:space="preserve">SERVICIOS DE DISEÑO, ARQUITECTURA, INGENIERÍA Y ACTIVIDADES RELACIONADAS </t>
  </si>
  <si>
    <t>SERVICIOS DE CONSULTORÍA ADMINISTRATIVA, PROCESOS, TÉCNICA Y EN TECNOLOGÍAS DE LA INFORMACIÓN</t>
  </si>
  <si>
    <t>Servicios de informática</t>
  </si>
  <si>
    <t>Servicios de consultarías</t>
  </si>
  <si>
    <t>SERVICIOS DE CAPACITACIÓN</t>
  </si>
  <si>
    <t>Servicios de capacitación</t>
  </si>
  <si>
    <t xml:space="preserve">SERVICIOS DE INVESTIGACIÓN CIENTÍFICA Y DESARROLLO </t>
  </si>
  <si>
    <t>SERVICIOS DE APOYO ADMINISTRATIVO, TRADUCCIÓN, FOTOCOPIADO E IMPRESIÓN</t>
  </si>
  <si>
    <t>Impresiones y publicaciones oficiales</t>
  </si>
  <si>
    <t>SERVICIOS DE PROTECCIÓN Y SEGURIDAD</t>
  </si>
  <si>
    <t>SERVICIOS DE VIGILANCIA</t>
  </si>
  <si>
    <t>Servicio de vigilancia</t>
  </si>
  <si>
    <t xml:space="preserve">SERVICIOS PROFESIONALES, CIENTÍFICOS Y TÉCNICOS INTEGRALES </t>
  </si>
  <si>
    <t>SERVICIOS FINANCIEROS, BANCARIOS Y COMERCIALES</t>
  </si>
  <si>
    <t>SERVICIOS FINANCIEROS Y BANCARIOS</t>
  </si>
  <si>
    <t>Servicios financieros y bancarios</t>
  </si>
  <si>
    <t xml:space="preserve">SERVICIOS DE COBRANZA, INVESTIGACIÓN CREDITICIA Y SIMILAR </t>
  </si>
  <si>
    <t>SERVICIOS DE RECAUDACIÓN, TRASLADO Y CUSTODIA DE VALORES</t>
  </si>
  <si>
    <t>Servicios de recaudación, traslado y custodia de valores</t>
  </si>
  <si>
    <t>SEGUROS DE RESPONSABILIDAD PATRIMONIAL Y FIANZAS</t>
  </si>
  <si>
    <t>Seguros de responsabilidad patrimonial y fianzas</t>
  </si>
  <si>
    <t>SEGURO DE BIENES PATRIMONIALES</t>
  </si>
  <si>
    <t>ALMACENAJE, ENVASE Y EMBALAJE</t>
  </si>
  <si>
    <t>Almacenaje, envase y embalaje</t>
  </si>
  <si>
    <t>FLETES Y MANIOBRAS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</si>
  <si>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</si>
  <si>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</si>
  <si>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</si>
  <si>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</si>
  <si>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</si>
  <si>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Mantenimiento y conservación de inmuebles</t>
  </si>
  <si>
    <t>Mantenimiento y conservación de áreas deportivas</t>
  </si>
  <si>
    <t>Mantenimiento y conservación de planteles escolares</t>
  </si>
  <si>
    <t>Mantenimiento y conservación de panteones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</si>
  <si>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</si>
  <si>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</si>
  <si>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escuelas, laboratorios y talleres</t>
  </si>
  <si>
    <t>INSTALACIÓN, REPARACIÓN Y MANTENIMIENTO DE EQUIPO DE CÓMPUTO Y TECNOLOGÍA DE LA INFORMACIÓN</t>
  </si>
  <si>
    <t>Mantenimiento y conservación de bienes informáticos</t>
  </si>
  <si>
    <t xml:space="preserve">INSTALACIÓN, REPARACIÓN Y MANTENIMIENTO DE EQUIPO E INSTRUMENTAL MÉDICO Y DE LABORATORIO </t>
  </si>
  <si>
    <t>REPARACIÓN Y MANTENIMIENTO DE EQUIPO DE TRANSPORTE</t>
  </si>
  <si>
    <t>Mantenimiento y conservación de equipo de transporte</t>
  </si>
  <si>
    <t xml:space="preserve">REPARACIÓN Y MANTENIMIENTO DE EQUIPO DE DEFENSA Y SEGURIDAD </t>
  </si>
  <si>
    <t>INSTALACIÓN, REPARACIÓN Y MANTENIMIENTO DE MAQUINARIA, OTROS EQUIPOS Y HERRAMIENTAS</t>
  </si>
  <si>
    <t>Mantenimiento y conservación de maquinaria y equipo</t>
  </si>
  <si>
    <t>Mantenimiento y conservación de herramientas, maquinas herramientas, instrumentos, útiles y equipo.</t>
  </si>
  <si>
    <t>SERVICIOS DE LIMPIEZA Y MANEJO DE DESECHOS</t>
  </si>
  <si>
    <t>SERVICIOS DE JARDINERÍA Y FUMIGACIÓN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</si>
  <si>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</si>
  <si>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</si>
  <si>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</si>
  <si>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</si>
  <si>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</si>
  <si>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Difusión por radio, televisión y otros medios de mensajes comerciales para promover la venta de productos o servicios.</t>
  </si>
  <si>
    <t>SERVICIOS DE CREATIVIDAD, REPRODUCCIÓN Y PRODUCCIÓN DE PUBLICIDAD, EXCEPTO INTERNET</t>
  </si>
  <si>
    <t>Servicios de creatividad, reproducción y producción de publicidad, excepto internet</t>
  </si>
  <si>
    <t>SERVICIOS DE REVELADO DE FOTOGRAFÍAS</t>
  </si>
  <si>
    <t>Servicios de revelado de fotografías</t>
  </si>
  <si>
    <t xml:space="preserve">SERVICIOS DE LA INDUSTRIA FÍLMICA, DEL SONIDO Y DEL VIDEO </t>
  </si>
  <si>
    <t>SERVICIO DE CREACIÓN Y DIFUSIÓN DE CONTENIDO EXCLUSIVAMENTE A TRAVÉS DE INTERNET</t>
  </si>
  <si>
    <t>Servicio de creación y difusión de contenido exclusivamente a través de Internet</t>
  </si>
  <si>
    <t>OTROS SERVICIOS DE INFORMACIÓN</t>
  </si>
  <si>
    <t>Otros servicios de información</t>
  </si>
  <si>
    <t>SERVICIOS DE TRASLADO Y VIÁTICOS</t>
  </si>
  <si>
    <t>PASAJES AÉREOS</t>
  </si>
  <si>
    <t>PASAJES TERRESTRES</t>
  </si>
  <si>
    <t>Pasajes terrestres</t>
  </si>
  <si>
    <t>PASAJES MARÍTIMOS, LACUSTRES Y FLUVIALES</t>
  </si>
  <si>
    <t>AUTOTRANSPORTE</t>
  </si>
  <si>
    <t>VIÁTICOS EN EL PAÍS</t>
  </si>
  <si>
    <t>Viáticos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</si>
  <si>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</si>
  <si>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</si>
  <si>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</si>
  <si>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</si>
  <si>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Cuotas</t>
  </si>
  <si>
    <t>SERVICIOS OFICIALES</t>
  </si>
  <si>
    <t>GASTOS DE CEREMONIAL</t>
  </si>
  <si>
    <t>GASTOS DE ORDEN SOCIAL Y CULTURAL</t>
  </si>
  <si>
    <t>Gastos de orden social y cultural</t>
  </si>
  <si>
    <t>CONGRESOS Y CONVENCIONES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</si>
  <si>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</si>
  <si>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</si>
  <si>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</si>
  <si>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</si>
  <si>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</si>
  <si>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Servicios funerarios y de cementerios</t>
  </si>
  <si>
    <t>IMPUESTOS Y DERECHOS</t>
  </si>
  <si>
    <t>Impuestos y derechos</t>
  </si>
  <si>
    <t>IMPUESTOS Y DERECHOS DE IMPORTACIÓN</t>
  </si>
  <si>
    <t>Impuestos y derechos de importación</t>
  </si>
  <si>
    <t>SENTENCIAS Y RESOLUCIONES POR AUTORIDAD COMPETENTE</t>
  </si>
  <si>
    <t>PENAS, MULTAS, ACCESORIOS Y ACTUALIZACIONES</t>
  </si>
  <si>
    <t>Penas, multas, accesorios y actualizaciones</t>
  </si>
  <si>
    <t>OTROS GASTOS POR RESPONSABILIDADES</t>
  </si>
  <si>
    <t>UTILIDADES</t>
  </si>
  <si>
    <t xml:space="preserve">IMPUESTO SOBRE NÓMINAS Y OTROS QUE SE DERIVEN DE UNA RELACIÓN LABORAL </t>
  </si>
  <si>
    <t>Servicios asistenciales</t>
  </si>
  <si>
    <t>Servicio de administración del impuesto predial</t>
  </si>
  <si>
    <t>TRANSFERENCIAS, ASIGNACIONES, SUBSIDIOS Y OTRAS AYUDAS</t>
  </si>
  <si>
    <t>TRANSFERENCIAS INTERNAS Y ASIGNACIONES AL SECTOR PÚBLICO</t>
  </si>
  <si>
    <t>TRANSFERENCIAS INTERNAS OTORGADAS A ENTIDADES PARAESTATALES NO EMPRESARIALES Y NO FINANCIERAS</t>
  </si>
  <si>
    <t>Transferencias para servicios personales</t>
  </si>
  <si>
    <t>Transferencias para gastos de operación</t>
  </si>
  <si>
    <t xml:space="preserve">TRANSFERENCIAS INTERNAS OTORGADAS A ENTIDADES PARAESTATALES EMPRESARIALES Y NO FINANCIERAS </t>
  </si>
  <si>
    <t xml:space="preserve">TRANSFERENCIAS INTERNAS OTORGADAS A FIDEICOMISOS PÚBLICOS EMPRESARIALES Y NO FINANCIEROS </t>
  </si>
  <si>
    <t xml:space="preserve">TRANSFERENCIAS INTERNAS OTORGADAS A INSTITUCIONES PARAESTATALES PÚBLICAS FINANCIERAS </t>
  </si>
  <si>
    <t xml:space="preserve">TRANSFERENCIAS INTERNAS OTORGADAS A FIDEICOMISOS PÚBLICOS FINANCIEROS </t>
  </si>
  <si>
    <t>TRANSFERENCIAS AL RESTO DEL SECTOR PÚBLICO</t>
  </si>
  <si>
    <t xml:space="preserve">TRANSFERENCIAS OTORGADAS A ENTIDADES PARAESTATALES NO EMPRESARIALES Y NO FINANCIERAS </t>
  </si>
  <si>
    <t xml:space="preserve">TRANSFERENCIAS OTORGADAS PARA ENTIDADES PARAESTATALES EMPRESARIALES Y NO FINANCIERAS </t>
  </si>
  <si>
    <t xml:space="preserve">TRANSFERENCIAS OTORGADAS PARA INSTITUCIONES PARAESTATALES PÚBLICAS FINANCIERAS </t>
  </si>
  <si>
    <t xml:space="preserve">TRANSFERENCIAS OTORGADAS A ENTIDADES FEDERATIVAS Y MUNICIPIOS </t>
  </si>
  <si>
    <t xml:space="preserve">TRANSFERENCIAS A FIDEICOMISOS DE ENTIDADES FEDERATIVAS Y MUNICIPIOS 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</si>
  <si>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</si>
  <si>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</si>
  <si>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</si>
  <si>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</si>
  <si>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</si>
  <si>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</si>
  <si>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</si>
  <si>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Subsidios a la vivienda</t>
  </si>
  <si>
    <t>SUBVENCIONES AL CONSUMO</t>
  </si>
  <si>
    <t>SUBSIDIOS A ENTIDADES FEDERATIVAS Y MUNICIPIOS</t>
  </si>
  <si>
    <t>AYUDAS SOCIALES</t>
  </si>
  <si>
    <t>AYUDAS SOCIALES A PERSONAS</t>
  </si>
  <si>
    <t>Ayudas sociales a personas</t>
  </si>
  <si>
    <t>Transferencias para apoyos en programas sociales</t>
  </si>
  <si>
    <t>BECAS Y OTRAS AYUDAS PARA PROGRAMAS DE CAPACITACIÓN</t>
  </si>
  <si>
    <t>Becas educativas</t>
  </si>
  <si>
    <t>Becas de educación media y superior</t>
  </si>
  <si>
    <t>Fomento deportivo</t>
  </si>
  <si>
    <t>AYUDAS SOCIALES A INSTITUCIONES DE ENSEÑANZA</t>
  </si>
  <si>
    <t>Ayudas sociales a instituciones de enseñanza</t>
  </si>
  <si>
    <t>Acciones sociales básicas (desayunos escolares)</t>
  </si>
  <si>
    <t>AYUDAS SOCIALES A ACTIVIDADES CIENTÍFICAS O ACADÉMICAS</t>
  </si>
  <si>
    <t>Ayudas culturales y sociales</t>
  </si>
  <si>
    <t xml:space="preserve">AYUDAS SOCIALES A INSTITUCIONES SIN FINES DE LUCRO </t>
  </si>
  <si>
    <t xml:space="preserve">AYUDAS SOCIALES A COOPERATIVAS </t>
  </si>
  <si>
    <t xml:space="preserve">AYUDAS SOCIALES A ENTIDADES DE INTERÉS PÚBLICO </t>
  </si>
  <si>
    <t>AYUDAS POR DESASTRES NATURALES Y OTROS SINIESTROS</t>
  </si>
  <si>
    <t>Ayudas por desastres naturales y otros siniestros</t>
  </si>
  <si>
    <t>PENSIONES Y JUBILACIONES</t>
  </si>
  <si>
    <t>PENSIONES</t>
  </si>
  <si>
    <t>Pensiones</t>
  </si>
  <si>
    <t>JUBILACIONES</t>
  </si>
  <si>
    <t>Jubilaciones</t>
  </si>
  <si>
    <t xml:space="preserve">TRANSFERENCIAS A FIDEICOMISOS, MANDATOS Y OTROS ANÁLOGOS </t>
  </si>
  <si>
    <t xml:space="preserve">TRANSFERENCIAS A FIDEICOMISOS PÚBLICOS DE ENTIDADES PARAESTATALES NO EMPRESARIALES Y NO FINANCIERAS </t>
  </si>
  <si>
    <t xml:space="preserve">TRANSFERENCIAS A FIDEICOMISOS PÚBLICOS DE ENTIDADES PARAESTATALES EMPRESARIALES Y NO FINANCIERAS </t>
  </si>
  <si>
    <t xml:space="preserve">TRANSFERENCIAS A FIDEICOMISOS DE INSTITUCIONES PÚBLICAS FINANCIERAS </t>
  </si>
  <si>
    <t>TRANSFERENCIAS A LA SEGURIDAD SOCIAL</t>
  </si>
  <si>
    <t xml:space="preserve">DONATIVOS 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</si>
  <si>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</si>
  <si>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</si>
  <si>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</si>
  <si>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</si>
  <si>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</si>
  <si>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</si>
  <si>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BIENES MUEBLES, INMUEBLES E INTANGIBLES</t>
  </si>
  <si>
    <t>MOBILIARIO Y EQUIPO DE ADMINISTRACIÓN</t>
  </si>
  <si>
    <t>MUEBLES DE OFICINA Y ESTANTERÍA</t>
  </si>
  <si>
    <t>Muebles de oficina y estantería</t>
  </si>
  <si>
    <t>MUEBLES, EXCEPTO DE OFICINA Y ESTANTERÍA</t>
  </si>
  <si>
    <t>Muebles, excepto de oficina y estantería</t>
  </si>
  <si>
    <t>BIENES ARTÍSTICOS, CULTURALES Y CIENTÍFICOS</t>
  </si>
  <si>
    <t>Bienes artísticos, culturales y científicos</t>
  </si>
  <si>
    <t>OBJETOS DE VALOR</t>
  </si>
  <si>
    <t>EQUIPO DE CÓMPUTO Y DE TECNOLOGÍAS DE LA INFORMACIÓN</t>
  </si>
  <si>
    <t>Equipo de computo y de tecnologías de la información</t>
  </si>
  <si>
    <t>OTROS MOBILIARIOS Y EQUIPOS DE ADMINISTRACIÓN</t>
  </si>
  <si>
    <t>Otros mobiliarios y equipo de administración</t>
  </si>
  <si>
    <t>Mobiliario y equipo para escuelas, laboratorios y talleres</t>
  </si>
  <si>
    <t>MOBILIARIO Y EQUIPO EDUCACIONAL Y RECREATIVO</t>
  </si>
  <si>
    <t>EQUIPOS Y APARATOS AUDIOVISUALES</t>
  </si>
  <si>
    <t>Equipos y aparatos audiovisuales</t>
  </si>
  <si>
    <t>APARATOS DEPORTIVOS</t>
  </si>
  <si>
    <t>Aparatos deportivos</t>
  </si>
  <si>
    <t>CÁMARAS FOTOGRÁFICAS Y DE VIDEO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</si>
  <si>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</si>
  <si>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</si>
  <si>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</si>
  <si>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</si>
  <si>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Equipo médico y de laboratorio</t>
  </si>
  <si>
    <t>INSTRUMENTAL MÉDICO Y DE LABORATORIO</t>
  </si>
  <si>
    <t>Instrumental médico y de laboratorio</t>
  </si>
  <si>
    <t>VEHÍCULOS Y EQUIPO DE TRANSPORTE</t>
  </si>
  <si>
    <t>VEHÍCULOS Y EQUIPO TERRESTRE</t>
  </si>
  <si>
    <t>Automóviles y camiones</t>
  </si>
  <si>
    <t>CARROCERÍAS Y REMOLQUES</t>
  </si>
  <si>
    <t>Carrocerías  y remolques</t>
  </si>
  <si>
    <t>EQUIPO AEROESPACIAL</t>
  </si>
  <si>
    <t>EQUIPO FERROVIARIO</t>
  </si>
  <si>
    <t>EMBARCACIONES</t>
  </si>
  <si>
    <t>OTROS EQUIPOS DE TRANSPORTE</t>
  </si>
  <si>
    <t>Otros equipos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</si>
  <si>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</si>
  <si>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</si>
  <si>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</si>
  <si>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</si>
  <si>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agropecuario</t>
  </si>
  <si>
    <t>MAQUINARIA Y EQUIPO INDUSTRIAL</t>
  </si>
  <si>
    <t>Maquinaria y equipo industrial</t>
  </si>
  <si>
    <t>MAQUINARIA Y EQUIPO DE CONSTRUCCIÓN</t>
  </si>
  <si>
    <t>Maquinaria y equipo de construcción</t>
  </si>
  <si>
    <t>SISTEMAS DE AIRE ACONDICIONADO, CALEFACCIÓN Y DE REFRIGERACIÓN INDUSTRIAL Y COMERCIAL</t>
  </si>
  <si>
    <t>Sistemas de aire acondicionado, calefacción y de refrigeración industrial y comercial</t>
  </si>
  <si>
    <t>EQUIPO DE COMUNICACIÓN Y TELECOMUNICACIÓN</t>
  </si>
  <si>
    <t>Equipo de comunicación y telecomunicación</t>
  </si>
  <si>
    <t>EQUIPOS DE GENERACIÓN ELÉCTRICA, APARATOS Y ACCESORIOS ELÉCTRICOS</t>
  </si>
  <si>
    <t>Equipos de generación eléctrica, aparatos y accesorios eléctricos</t>
  </si>
  <si>
    <t>HERRAMIENTAS Y MAQUINAS-HERRAMIENTA</t>
  </si>
  <si>
    <t>Herramientas</t>
  </si>
  <si>
    <t>Refacciones y accesorios mayores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</si>
  <si>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</si>
  <si>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</si>
  <si>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</si>
  <si>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</si>
  <si>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</si>
  <si>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</si>
  <si>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</si>
  <si>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</si>
  <si>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</si>
  <si>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</si>
  <si>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Árboles y plantas</t>
  </si>
  <si>
    <t>OTROS ACTIVOS BIOLÓGICOS</t>
  </si>
  <si>
    <t>BIENES INMUEBLES</t>
  </si>
  <si>
    <t>TERRENOS</t>
  </si>
  <si>
    <t>Terrenos</t>
  </si>
  <si>
    <t>VIVIENDAS</t>
  </si>
  <si>
    <t>Viviendas</t>
  </si>
  <si>
    <t>EDIFICIOS NO RESIDENCIALES</t>
  </si>
  <si>
    <t>OTROS BIENES INMUEBLES</t>
  </si>
  <si>
    <t>Otros bienes inmuebles</t>
  </si>
  <si>
    <t>ACTIVOS INTANGIBLES</t>
  </si>
  <si>
    <t>SOFTWARE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</si>
  <si>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</si>
  <si>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</si>
  <si>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</si>
  <si>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</si>
  <si>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</si>
  <si>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</si>
  <si>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</si>
  <si>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</si>
  <si>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</si>
  <si>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</si>
  <si>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</si>
  <si>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</si>
  <si>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Remodelación y mejoramiento</t>
  </si>
  <si>
    <t>Construcción y ampliación</t>
  </si>
  <si>
    <t>Pie de casa</t>
  </si>
  <si>
    <t>Piso firme</t>
  </si>
  <si>
    <t>Techo digno</t>
  </si>
  <si>
    <t>Paso a paso mi casa</t>
  </si>
  <si>
    <t>Lote de material</t>
  </si>
  <si>
    <t>Lotes y servicios</t>
  </si>
  <si>
    <t>Letrinización</t>
  </si>
  <si>
    <t>Subsidios</t>
  </si>
  <si>
    <t>Fonden</t>
  </si>
  <si>
    <t>Estudios y proyectos</t>
  </si>
  <si>
    <t>Empleo temporal</t>
  </si>
  <si>
    <t>EDIFICACIÓN NO HABITACIONAL</t>
  </si>
  <si>
    <t>Construcción</t>
  </si>
  <si>
    <t>Ampliación</t>
  </si>
  <si>
    <t>Remodelación y rehabilitación</t>
  </si>
  <si>
    <t>Conservación y mantenimiento</t>
  </si>
  <si>
    <t>Equipamiento</t>
  </si>
  <si>
    <t>Infraestructura y equipamiento en materia de fomento industrial y de tecnología</t>
  </si>
  <si>
    <t>Infraestructura y equipamiento en materia de fomento y promoción comercial y turístico</t>
  </si>
  <si>
    <t>Infraestructura y equipamiento de materia de salud</t>
  </si>
  <si>
    <t>Infraestructura y equipamiento en materia de cultura, deporte y recreación</t>
  </si>
  <si>
    <t>Infraestructura y equipamiento en materia de educación inicial y especial</t>
  </si>
  <si>
    <t>Infraestructura y equipamiento en materia de educación preescolar</t>
  </si>
  <si>
    <t>Infraestructura y equipamiento en materia de educación primaria</t>
  </si>
  <si>
    <t>Infraestructura y equipamiento en materia de educación secundaria</t>
  </si>
  <si>
    <t>Infraestructura y equipamiento en materia de educación media superior</t>
  </si>
  <si>
    <t>Infraestructura y equipamiento en materia de educación superior</t>
  </si>
  <si>
    <t>Infraestructura y equipamiento en materia de educación para programas especiales</t>
  </si>
  <si>
    <t>Infraestructura y equipamiento en materia de recintos y edificios públicos</t>
  </si>
  <si>
    <t>Empleo Temporal</t>
  </si>
  <si>
    <t>3 x 1 para migrantes</t>
  </si>
  <si>
    <t>Rehabilitación de sistemas de abastecimiento de agua potable</t>
  </si>
  <si>
    <t>Ampliación de sistemas de abastecimiento de agua potable</t>
  </si>
  <si>
    <t>Construcción de sistemas de abastecimiento de agua potable</t>
  </si>
  <si>
    <t>Estudios y proyectos para sistemas de abastecimiento de agua potable</t>
  </si>
  <si>
    <t>Fortalecimiento a organismos operadores de sistemas de agua potable</t>
  </si>
  <si>
    <t>Rehabilitación de sistemas de abastecimiento de agua potable para uso agrícola</t>
  </si>
  <si>
    <t>Ampliación de sistemas de abastecimiento de agua potable para uso agrícola</t>
  </si>
  <si>
    <t>Construcción de sistemas de abastecimiento de agua para uso agrícola</t>
  </si>
  <si>
    <t>Apoyo y fortalecimiento a los sistemas de operación de distritos de riego</t>
  </si>
  <si>
    <t>Infraestructura para generación y transmisión de energía eléctrica</t>
  </si>
  <si>
    <t>Infraestructura hidráulica (acueductos y presas)</t>
  </si>
  <si>
    <t>DIVISIÓN DE TERRENOS Y CONSTRUCCIÓN DE OBRAS DE URBANIZACIÓN</t>
  </si>
  <si>
    <t>Obras de cabeza</t>
  </si>
  <si>
    <t>Infraestructura y equipamiento en materia de agua potable</t>
  </si>
  <si>
    <t>Infraestructura y equipamiento en materia de alcantarillado</t>
  </si>
  <si>
    <t>Electrificación urbana</t>
  </si>
  <si>
    <t>Electrificación rural</t>
  </si>
  <si>
    <t>Electrificación no convencional</t>
  </si>
  <si>
    <t>APAZU (Agua Potable, Alcantarillado y Saneamiento en Zonas Urbanas)</t>
  </si>
  <si>
    <t>Mejoramiento de imagen urbana</t>
  </si>
  <si>
    <t>Infraestructura básica y equipamiento social</t>
  </si>
  <si>
    <t>CECOP</t>
  </si>
  <si>
    <t>Construcción y rehabilitación de calles</t>
  </si>
  <si>
    <t>Plazas cívicas y jardines</t>
  </si>
  <si>
    <t>Vialidades urbanas</t>
  </si>
  <si>
    <t>Equipamiento urbano</t>
  </si>
  <si>
    <t>Pavimentación de calles y avenidas</t>
  </si>
  <si>
    <t>Transporte urbano e inter-urbano</t>
  </si>
  <si>
    <t>Indirectos para obras en división de terrenos y construcción de obras de urbanización</t>
  </si>
  <si>
    <t xml:space="preserve">Supervisión y control de calidad </t>
  </si>
  <si>
    <t>Fiscalización y seguimiento</t>
  </si>
  <si>
    <t>Consejo Municipal para la Concertación de Obra Pública</t>
  </si>
  <si>
    <t>CONSTRUCCIÓN DE VÍAS DE COMUNICACIÓN</t>
  </si>
  <si>
    <t>Reconstrucción</t>
  </si>
  <si>
    <t>Modernización y ampliación</t>
  </si>
  <si>
    <t>Conservación</t>
  </si>
  <si>
    <t>Transporte</t>
  </si>
  <si>
    <t>Caminos rurales</t>
  </si>
  <si>
    <t>Carreteras alimentadoras</t>
  </si>
  <si>
    <t>Aeropuertos infraestructura</t>
  </si>
  <si>
    <t>Aeropistas</t>
  </si>
  <si>
    <t>Puentes y pasos a desnivel</t>
  </si>
  <si>
    <t>OTRAS CONSTRUCCIONES DE INGENIERÍA CIVIL U OBRA PESADA</t>
  </si>
  <si>
    <t>Estudios  y proyectos</t>
  </si>
  <si>
    <t>Construcción de presas</t>
  </si>
  <si>
    <t>Obras marítimas</t>
  </si>
  <si>
    <t>Obras fluviales</t>
  </si>
  <si>
    <t>INSTALACIONES Y EQUIPAMIENTO EN CONSTRUCCIONES</t>
  </si>
  <si>
    <t>Instalaciones eléctricas</t>
  </si>
  <si>
    <t>Instalaciones hidrosanitarias</t>
  </si>
  <si>
    <t>Instalaciones de gas</t>
  </si>
  <si>
    <t>Instalaciones de aire acondicionado y calefacción</t>
  </si>
  <si>
    <t>Instalaciones electromecánicas</t>
  </si>
  <si>
    <t>Otras instalaciones</t>
  </si>
  <si>
    <t>TRABAJOS DE ACABADOS EN EDIFICACIONES Y OTROS TRABAJOS ESPECIALIZADOS</t>
  </si>
  <si>
    <t>Trabajos de acabados en edificaciones en general</t>
  </si>
  <si>
    <t>Demoliciones</t>
  </si>
  <si>
    <t>Preparación de terrenos para construcción</t>
  </si>
  <si>
    <t>OBRA PUBLICA EN BIENES PROPIOS</t>
  </si>
  <si>
    <t>Control de calidad</t>
  </si>
  <si>
    <t>Infraestructura y equipamiento en materia de fomento y promoción industrial y de tecnología</t>
  </si>
  <si>
    <t xml:space="preserve">Infraestructura y equipamiento </t>
  </si>
  <si>
    <t>Supervisión externa</t>
  </si>
  <si>
    <t>CONSTRUCCIÓN DE OBRAS PARA EL ABASTECIMIENTO DE AGUA, PETRÓLEO, GAS, ELECTRICIDAD Y TELECOMUNICACIONES</t>
  </si>
  <si>
    <t>Rehabilitación de sistemas de abastecimiento de agua para uso agrícola</t>
  </si>
  <si>
    <t>Ampliación de sistemas de abastecimiento de agua para uso agrícola</t>
  </si>
  <si>
    <t>APAZU (Agua potable, alcantarillado y saneamiento en zonas urbanas)</t>
  </si>
  <si>
    <t>Cecop</t>
  </si>
  <si>
    <t>Transporte urbano e inter urbano</t>
  </si>
  <si>
    <t>Drenaje pluvial y letrinas</t>
  </si>
  <si>
    <t xml:space="preserve">Alumbrado Público </t>
  </si>
  <si>
    <t>Programa fondo para pavimentación a los municipios (FOPAM)</t>
  </si>
  <si>
    <t>Construcción y adecuación de obra civil</t>
  </si>
  <si>
    <t xml:space="preserve">Semaforización </t>
  </si>
  <si>
    <t>Adquisición y rehabilitación de señalamientos</t>
  </si>
  <si>
    <t>Rehabilitación, forestación, obras menores y mantenimiento de áreas verdes en vía de comunicación</t>
  </si>
  <si>
    <t>Renta de maquinaria para bacheo y rehabilitación d pavimento</t>
  </si>
  <si>
    <t>Renta de maquinaria para limpieza de canales y conformado de terracerías y terrenos</t>
  </si>
  <si>
    <t>Limpieza, conservación y obras menores en panteones</t>
  </si>
  <si>
    <t>PROYECTOS PRODUCTIVOS Y ACCIONES DE FOMENTO</t>
  </si>
  <si>
    <t>ESTUDIOS, FORMULACIÓN Y EVALUACIÓN DE PROYECTOS PRODUCTIVOS NO INCLUIDOS EN CONCEPTOS ANTERIORES DE ESTE CAPÍTULO</t>
  </si>
  <si>
    <t>Estudios, formulación y evaluación de proyectos productivos no incluidos en conceptos anteriores de este capítulo</t>
  </si>
  <si>
    <t>Gastos indirectos</t>
  </si>
  <si>
    <t>EJECUCIÓN DE PROYECTOS PRODUCTIVOS NO INCLUIDOS EN CONCEPTOS ANTERIORES DE ESTE CAPÍTULO</t>
  </si>
  <si>
    <t>Ejecución de proyectos productivos no incluidos en conceptos anteriores de este capítulo</t>
  </si>
  <si>
    <t>Fondo de aportaciones para la infraestructura social municipal</t>
  </si>
  <si>
    <t>Promoción para el desarrollo económico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</si>
  <si>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</si>
  <si>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</si>
  <si>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</si>
  <si>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</si>
  <si>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</si>
  <si>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</si>
  <si>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</si>
  <si>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EL SECTOR PÚBLICO CON FINES DE GESTIÓN DE LIQUIDÉZ</t>
  </si>
  <si>
    <t>Acciones y participaciones de capital en el sector público con fines de gestión de liquidez</t>
  </si>
  <si>
    <t>ACCIONES Y PARTICIPACIONES DE CAPITAL EN EL SECTOR PRIVADO CON FINES DE GESTIÓN DE LIQUIDÉZ</t>
  </si>
  <si>
    <t>Acciones y participaciones de capital en el sector privado con fines de gestión de liquidez</t>
  </si>
  <si>
    <t>COMPRA DE TÍTULOS Y VALORES</t>
  </si>
  <si>
    <t>BONOS</t>
  </si>
  <si>
    <t>Bonos</t>
  </si>
  <si>
    <t xml:space="preserve">VALORES REPRESENTATIVOS DE DEUDA ADQUIRIDOS CON FINES DE POLÍTICA ECONÓMICA </t>
  </si>
  <si>
    <t xml:space="preserve">VALORES REPRESENTATIVOS DE DEUDA ADQUIRIDOS CON FINES DE GESTIÓN DE LIQUIDEZ </t>
  </si>
  <si>
    <t xml:space="preserve">OBLIGACIONES NEGOCIABLES ADQUIRIDAS CON FINES DE POLÍTICA ECONÓMICA </t>
  </si>
  <si>
    <t xml:space="preserve">OBLIGACIONES NEGOCIABLES ADQUIRIDAS CON FINES DE GESTIÓN DE LIQUIDEZ </t>
  </si>
  <si>
    <t xml:space="preserve">OTROS VALORES 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</si>
  <si>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</si>
  <si>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</si>
  <si>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</si>
  <si>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</si>
  <si>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CONTINGENCIAS POR FENÓMENOS NATURALES</t>
  </si>
  <si>
    <t>Contingencias por fenómenos naturales</t>
  </si>
  <si>
    <t>CONTINGENCIAS SOCIOECONÓMICAS</t>
  </si>
  <si>
    <t>OTRAS EROGACIONES ESPECIALES</t>
  </si>
  <si>
    <t>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</si>
  <si>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</si>
  <si>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</si>
  <si>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</si>
  <si>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</si>
  <si>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</si>
  <si>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</si>
  <si>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AMORTIZACIÓN DE LA DEUDA INTERNA CON INSTITUCIONES DE CRÉDITO</t>
  </si>
  <si>
    <t>Amortización capital largo plazo</t>
  </si>
  <si>
    <t>Amortización de capital corto plazo</t>
  </si>
  <si>
    <t xml:space="preserve">AMORTIZACIÓN DE LA DEUDA INTERNA POR EMISIÓN DE TÍTULOS Y VALORES </t>
  </si>
  <si>
    <t xml:space="preserve">AMORTIZACIÓN DE ARRENDAMIENTOS FINANCIEROS NACIONALES </t>
  </si>
  <si>
    <t xml:space="preserve">AMORTIZACIÓN DE LA DEUDA EXTERNA CON INSTITUCIONES DE CRÉDITO </t>
  </si>
  <si>
    <t xml:space="preserve">AMORTIZACIÓN DE DEUDA EXTERNA CON ORGANISMOS FINANCIEROS INTERNACIONALES </t>
  </si>
  <si>
    <t xml:space="preserve">AMORTIZACIÓN DE LA DEUDA BILATERAL </t>
  </si>
  <si>
    <t xml:space="preserve">AMORTIZACIÓN DE LA DEUDA EXTERNA POR EMISIÓN DE TÍTULOS Y VALORES </t>
  </si>
  <si>
    <t xml:space="preserve">AMORTIZACIÓN DE ARRENDAMIENTOS FINANCIEROS INTERNACIONALES </t>
  </si>
  <si>
    <t>INTERESES DE LA DEUDA PÚBLICA</t>
  </si>
  <si>
    <t>INTERESES DE LA DEUDA INTERNA CON INSTITUCIONES DE CRÉDITO</t>
  </si>
  <si>
    <t>Pago de intereses a largo plazo</t>
  </si>
  <si>
    <t>Pago de intereses de corto plazo</t>
  </si>
  <si>
    <t xml:space="preserve">INTERESES DERIVADOS DE LA COLOCACIÓN DE TÍTULOS Y VALORES </t>
  </si>
  <si>
    <t xml:space="preserve">INTERESES POR ARRENDAMIENTOS FINANCIEROS NACIONALES </t>
  </si>
  <si>
    <t>INTERESES DE LA DEUDA EXTERNA CON INSTITUCIONES DE CRÉDITO</t>
  </si>
  <si>
    <t>Intereses de la deuda externa con instituciones de crédito</t>
  </si>
  <si>
    <t xml:space="preserve">INTERESES DE LA DEUDA CON ORGANISMOS FINANCIEROS INTERNACIONALES </t>
  </si>
  <si>
    <t xml:space="preserve">INTERESES DE LA DEUDA BILATERAL </t>
  </si>
  <si>
    <t xml:space="preserve">INTERESES DERIVADOS DE LA COLOCACIÓN DE TÍTULOS Y VALORES EN EL EXTERIOR </t>
  </si>
  <si>
    <t xml:space="preserve">INTERESES POR ARRENDAMIENTOS FINANCIEROS INTERNACIONALES </t>
  </si>
  <si>
    <t xml:space="preserve">COMISIONES DE LA DEUDA PÚBLICA </t>
  </si>
  <si>
    <t xml:space="preserve">COMISIONES DE LA DEUDA PÚBLICA INTERNA </t>
  </si>
  <si>
    <t xml:space="preserve">COMISIONES DE LA DEUDA PÚBLICA EXTERNA </t>
  </si>
  <si>
    <t xml:space="preserve">GASTOS DE LA DEUDA PÚBLICA </t>
  </si>
  <si>
    <t xml:space="preserve">GASTOS DE LA DEUDA PÚBLICA INTERNA </t>
  </si>
  <si>
    <t xml:space="preserve">GASTOS DE LA DEUDA PÚBLICA EXTERNA </t>
  </si>
  <si>
    <t>COSTO POR COBERTURAS</t>
  </si>
  <si>
    <t>COSTOS POR COBERTURAS</t>
  </si>
  <si>
    <t>APOYOS FINANCIEROS</t>
  </si>
  <si>
    <t xml:space="preserve">APOYOS A INTERMEDIARIOS FINANCIEROS </t>
  </si>
  <si>
    <t xml:space="preserve">APOYOS A AHORRADORES Y DEUDORES DEL SISTEMA FINANCIERO NACIONAL </t>
  </si>
  <si>
    <t>ADEUDOS DE EJERCICIOS FISCALES ANTERIORES (ADEFAS)</t>
  </si>
  <si>
    <t>ADEFAS</t>
  </si>
  <si>
    <t>Adefas</t>
  </si>
  <si>
    <t>Bajo protesta de decir verdad declaramos que los Estados Financieros y sus notas, son razonablemente correctos y son responsabilidad del emisor.</t>
  </si>
  <si>
    <t>Firma de los responsables</t>
  </si>
  <si>
    <t>________________________________________</t>
  </si>
  <si>
    <t>C. MANUELA DUARTE LOPEZ</t>
  </si>
  <si>
    <t>PRESIDENTA MUNICIPAL</t>
  </si>
  <si>
    <t>TESORERO MUNICIPAL</t>
  </si>
  <si>
    <t>ESTADO ANALÍTICO DEL EJERCICIO DEL PRESUPUESTO DE EGRESOS CLASIFICACIÓN POR OBJETO DEL GASTO (CAPÍTULO Y CONCEPTO)</t>
  </si>
  <si>
    <t>TOTALES</t>
  </si>
  <si>
    <t>CONSTRUCCIÓN DE OBRAS PARA EL ABAST. DE AGUA, PETRÓLEO, GAS, ELECTRICIDAD Y TELECOMUNICACIÓN</t>
  </si>
  <si>
    <t>MVZ. CRISTOBAL ORTEGA CLAVERO</t>
  </si>
  <si>
    <t>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</si>
</sst>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sz val="14"/>
      <color theme="1"/>
      <name val="Arial"/>
      <family val="2"/>
    </font>
    <font>
      <sz val="30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44" fontId="5" fillId="0" borderId="0" xfId="1" applyFont="1"/>
    <xf numFmtId="164" fontId="5" fillId="0" borderId="0" xfId="0" applyNumberFormat="1" applyFont="1"/>
    <xf numFmtId="165" fontId="5" fillId="0" borderId="0" xfId="0" applyNumberFormat="1" applyFont="1"/>
    <xf numFmtId="0" fontId="3" fillId="0" borderId="1" xfId="0" applyFont="1" applyBorder="1" applyAlignment="1">
      <alignment horizontal="left" vertical="center" wrapText="1" indent="1"/>
    </xf>
    <xf numFmtId="4" fontId="6" fillId="2" borderId="14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/>
    <xf numFmtId="44" fontId="7" fillId="0" borderId="0" xfId="1" applyFont="1"/>
    <xf numFmtId="0" fontId="3" fillId="0" borderId="6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" fontId="11" fillId="0" borderId="11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4" fontId="4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4" fontId="11" fillId="0" borderId="9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11" fillId="0" borderId="9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9" fillId="2" borderId="2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4" fontId="6" fillId="2" borderId="14" xfId="0" applyNumberFormat="1" applyFont="1" applyFill="1" applyBorder="1" applyAlignment="1">
      <alignment horizontal="right" vertical="center" wrapText="1"/>
    </xf>
    <xf numFmtId="4" fontId="6" fillId="2" borderId="15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vertical="center" wrapText="1"/>
    </xf>
    <xf numFmtId="43" fontId="5" fillId="0" borderId="0" xfId="2" applyFont="1"/>
    <xf numFmtId="4" fontId="4" fillId="0" borderId="0" xfId="0" applyNumberFormat="1" applyFont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"/>
  <sheetViews>
    <sheetView tabSelected="1" zoomScaleNormal="100" workbookViewId="0">
      <selection activeCell="B774" sqref="B774"/>
    </sheetView>
  </sheetViews>
  <sheetFormatPr baseColWidth="10" defaultRowHeight="14.25" x14ac:dyDescent="0.2"/>
  <cols>
    <col min="1" max="1" width="7.140625" style="8" customWidth="1"/>
    <col min="2" max="2" width="86.42578125" style="8" customWidth="1"/>
    <col min="3" max="3" width="12.7109375" style="9" bestFit="1" customWidth="1"/>
    <col min="4" max="4" width="13.140625" style="9" bestFit="1" customWidth="1"/>
    <col min="5" max="7" width="12.7109375" style="9" bestFit="1" customWidth="1"/>
    <col min="8" max="8" width="11.85546875" style="9" bestFit="1" customWidth="1"/>
    <col min="9" max="9" width="14.42578125" style="9" bestFit="1" customWidth="1"/>
    <col min="10" max="10" width="14.7109375" style="8" bestFit="1" customWidth="1"/>
    <col min="11" max="11" width="19" style="8" bestFit="1" customWidth="1"/>
    <col min="12" max="12" width="14.42578125" style="8" bestFit="1" customWidth="1"/>
    <col min="13" max="16384" width="11.42578125" style="8"/>
  </cols>
  <sheetData>
    <row r="1" spans="1:11" ht="37.5" x14ac:dyDescent="0.2">
      <c r="A1" s="86" t="s">
        <v>42</v>
      </c>
      <c r="B1" s="87"/>
      <c r="C1" s="87"/>
      <c r="D1" s="87"/>
      <c r="E1" s="87"/>
      <c r="F1" s="87"/>
      <c r="G1" s="87"/>
      <c r="H1" s="88"/>
    </row>
    <row r="2" spans="1:11" ht="48.75" customHeight="1" x14ac:dyDescent="0.2">
      <c r="A2" s="93" t="s">
        <v>669</v>
      </c>
      <c r="B2" s="94"/>
      <c r="C2" s="94"/>
      <c r="D2" s="94"/>
      <c r="E2" s="94"/>
      <c r="F2" s="94"/>
      <c r="G2" s="94"/>
      <c r="H2" s="95"/>
    </row>
    <row r="3" spans="1:11" ht="18.75" thickBot="1" x14ac:dyDescent="0.25">
      <c r="A3" s="96" t="s">
        <v>673</v>
      </c>
      <c r="B3" s="97"/>
      <c r="C3" s="97"/>
      <c r="D3" s="97"/>
      <c r="E3" s="97"/>
      <c r="F3" s="97"/>
      <c r="G3" s="97"/>
      <c r="H3" s="98"/>
    </row>
    <row r="4" spans="1:11" x14ac:dyDescent="0.2">
      <c r="A4" s="99" t="s">
        <v>0</v>
      </c>
      <c r="B4" s="102" t="s">
        <v>1</v>
      </c>
      <c r="C4" s="105" t="s">
        <v>2</v>
      </c>
      <c r="D4" s="105"/>
      <c r="E4" s="105"/>
      <c r="F4" s="105"/>
      <c r="G4" s="105"/>
      <c r="H4" s="106" t="s">
        <v>3</v>
      </c>
    </row>
    <row r="5" spans="1:11" ht="22.5" x14ac:dyDescent="0.2">
      <c r="A5" s="100"/>
      <c r="B5" s="103"/>
      <c r="C5" s="57" t="s">
        <v>4</v>
      </c>
      <c r="D5" s="57" t="s">
        <v>5</v>
      </c>
      <c r="E5" s="57" t="s">
        <v>6</v>
      </c>
      <c r="F5" s="57" t="s">
        <v>7</v>
      </c>
      <c r="G5" s="57" t="s">
        <v>8</v>
      </c>
      <c r="H5" s="107"/>
    </row>
    <row r="6" spans="1:11" ht="15" thickBot="1" x14ac:dyDescent="0.25">
      <c r="A6" s="101"/>
      <c r="B6" s="104"/>
      <c r="C6" s="58">
        <v>1</v>
      </c>
      <c r="D6" s="58">
        <v>2</v>
      </c>
      <c r="E6" s="58" t="s">
        <v>9</v>
      </c>
      <c r="F6" s="58">
        <v>4</v>
      </c>
      <c r="G6" s="58">
        <v>5</v>
      </c>
      <c r="H6" s="59" t="s">
        <v>10</v>
      </c>
    </row>
    <row r="7" spans="1:11" s="16" customFormat="1" ht="15.75" thickBot="1" x14ac:dyDescent="0.3">
      <c r="A7" s="66">
        <v>10000</v>
      </c>
      <c r="B7" s="67" t="s">
        <v>11</v>
      </c>
      <c r="C7" s="68">
        <f>C8+C21+C30+C46+C58+C70+C73</f>
        <v>6669789.75</v>
      </c>
      <c r="D7" s="68">
        <v>0</v>
      </c>
      <c r="E7" s="68">
        <f>+C7</f>
        <v>6669789.75</v>
      </c>
      <c r="F7" s="68">
        <f>+F8+F11+F21+F30+F46</f>
        <v>7033513.7599999998</v>
      </c>
      <c r="G7" s="68">
        <f t="shared" ref="G7" si="0">+F7</f>
        <v>7033513.7599999998</v>
      </c>
      <c r="H7" s="69">
        <f t="shared" ref="H7:H70" si="1">+E7-F7</f>
        <v>-363724.00999999978</v>
      </c>
      <c r="I7" s="19"/>
      <c r="J7" s="19"/>
    </row>
    <row r="8" spans="1:11" s="16" customFormat="1" ht="15" x14ac:dyDescent="0.25">
      <c r="A8" s="62">
        <v>11000</v>
      </c>
      <c r="B8" s="63" t="s">
        <v>12</v>
      </c>
      <c r="C8" s="64">
        <f>+C9+C11</f>
        <v>4928850</v>
      </c>
      <c r="D8" s="64">
        <v>0</v>
      </c>
      <c r="E8" s="64">
        <f t="shared" ref="E8:E71" si="2">+C8</f>
        <v>4928850</v>
      </c>
      <c r="F8" s="64">
        <f>+F9</f>
        <v>303391.8</v>
      </c>
      <c r="G8" s="64">
        <f>+F8</f>
        <v>303391.8</v>
      </c>
      <c r="H8" s="65">
        <f t="shared" si="1"/>
        <v>4625458.2</v>
      </c>
      <c r="I8" s="19"/>
      <c r="J8" s="19"/>
    </row>
    <row r="9" spans="1:11" s="16" customFormat="1" ht="15" x14ac:dyDescent="0.25">
      <c r="A9" s="21">
        <v>11100</v>
      </c>
      <c r="B9" s="1" t="s">
        <v>13</v>
      </c>
      <c r="C9" s="2">
        <f>+C10</f>
        <v>319500</v>
      </c>
      <c r="D9" s="2">
        <v>0</v>
      </c>
      <c r="E9" s="2">
        <f t="shared" si="2"/>
        <v>319500</v>
      </c>
      <c r="F9" s="2">
        <f>+F10</f>
        <v>303391.8</v>
      </c>
      <c r="G9" s="2">
        <f t="shared" ref="G9:G72" si="3">+F9</f>
        <v>303391.8</v>
      </c>
      <c r="H9" s="22">
        <f t="shared" si="1"/>
        <v>16108.200000000012</v>
      </c>
      <c r="I9" s="19"/>
      <c r="J9" s="19"/>
    </row>
    <row r="10" spans="1:11" x14ac:dyDescent="0.2">
      <c r="A10" s="23">
        <v>11101</v>
      </c>
      <c r="B10" s="24" t="s">
        <v>14</v>
      </c>
      <c r="C10" s="25">
        <f>(426000/4)*3</f>
        <v>319500</v>
      </c>
      <c r="D10" s="25">
        <v>0</v>
      </c>
      <c r="E10" s="25">
        <f t="shared" si="2"/>
        <v>319500</v>
      </c>
      <c r="F10" s="25">
        <v>303391.8</v>
      </c>
      <c r="G10" s="25">
        <f t="shared" si="3"/>
        <v>303391.8</v>
      </c>
      <c r="H10" s="26">
        <f t="shared" si="1"/>
        <v>16108.200000000012</v>
      </c>
    </row>
    <row r="11" spans="1:11" s="16" customFormat="1" ht="15" x14ac:dyDescent="0.25">
      <c r="A11" s="21">
        <v>11300</v>
      </c>
      <c r="B11" s="1" t="s">
        <v>15</v>
      </c>
      <c r="C11" s="2">
        <f>+C12+C13+C14+C15+C16+C17+C18+C19+C20</f>
        <v>4609350</v>
      </c>
      <c r="D11" s="2">
        <f t="shared" ref="D11:F11" si="4">+D12+D13+D14+D15+D16+D17+D18+D19+D20</f>
        <v>0</v>
      </c>
      <c r="E11" s="2">
        <f t="shared" si="2"/>
        <v>4609350</v>
      </c>
      <c r="F11" s="2">
        <f t="shared" si="4"/>
        <v>4888625.4000000004</v>
      </c>
      <c r="G11" s="2">
        <f t="shared" si="3"/>
        <v>4888625.4000000004</v>
      </c>
      <c r="H11" s="22">
        <f t="shared" si="1"/>
        <v>-279275.40000000037</v>
      </c>
      <c r="I11" s="19"/>
    </row>
    <row r="12" spans="1:11" x14ac:dyDescent="0.2">
      <c r="A12" s="23">
        <v>11301</v>
      </c>
      <c r="B12" s="24" t="s">
        <v>16</v>
      </c>
      <c r="C12" s="25">
        <f>(5459400/4)*3</f>
        <v>4094550</v>
      </c>
      <c r="D12" s="25">
        <v>0</v>
      </c>
      <c r="E12" s="25">
        <f>+C12</f>
        <v>4094550</v>
      </c>
      <c r="F12" s="25">
        <v>4376944.03</v>
      </c>
      <c r="G12" s="25">
        <f t="shared" si="3"/>
        <v>4376944.03</v>
      </c>
      <c r="H12" s="26">
        <f t="shared" si="1"/>
        <v>-282394.03000000026</v>
      </c>
      <c r="J12" s="10"/>
    </row>
    <row r="13" spans="1:11" x14ac:dyDescent="0.2">
      <c r="A13" s="23">
        <v>11302</v>
      </c>
      <c r="B13" s="24" t="s">
        <v>17</v>
      </c>
      <c r="C13" s="25">
        <v>0</v>
      </c>
      <c r="D13" s="25">
        <v>0</v>
      </c>
      <c r="E13" s="25">
        <f t="shared" si="2"/>
        <v>0</v>
      </c>
      <c r="F13" s="25">
        <v>0</v>
      </c>
      <c r="G13" s="25">
        <f t="shared" si="3"/>
        <v>0</v>
      </c>
      <c r="H13" s="26">
        <f t="shared" si="1"/>
        <v>0</v>
      </c>
      <c r="J13" s="10"/>
      <c r="K13" s="10"/>
    </row>
    <row r="14" spans="1:11" x14ac:dyDescent="0.2">
      <c r="A14" s="23">
        <v>11303</v>
      </c>
      <c r="B14" s="24" t="s">
        <v>18</v>
      </c>
      <c r="C14" s="25">
        <f>(686400/4)*3</f>
        <v>514800</v>
      </c>
      <c r="D14" s="25">
        <v>0</v>
      </c>
      <c r="E14" s="25">
        <f t="shared" si="2"/>
        <v>514800</v>
      </c>
      <c r="F14" s="25">
        <v>511681.37</v>
      </c>
      <c r="G14" s="25">
        <f t="shared" si="3"/>
        <v>511681.37</v>
      </c>
      <c r="H14" s="26">
        <f t="shared" si="1"/>
        <v>3118.6300000000047</v>
      </c>
      <c r="J14" s="10"/>
      <c r="K14" s="10"/>
    </row>
    <row r="15" spans="1:11" x14ac:dyDescent="0.2">
      <c r="A15" s="23">
        <v>11304</v>
      </c>
      <c r="B15" s="24" t="s">
        <v>19</v>
      </c>
      <c r="C15" s="25">
        <v>0</v>
      </c>
      <c r="D15" s="25">
        <v>0</v>
      </c>
      <c r="E15" s="25">
        <f t="shared" si="2"/>
        <v>0</v>
      </c>
      <c r="F15" s="25">
        <v>0</v>
      </c>
      <c r="G15" s="25">
        <f t="shared" si="3"/>
        <v>0</v>
      </c>
      <c r="H15" s="26">
        <f t="shared" si="1"/>
        <v>0</v>
      </c>
      <c r="J15" s="10"/>
      <c r="K15" s="10"/>
    </row>
    <row r="16" spans="1:11" x14ac:dyDescent="0.2">
      <c r="A16" s="23">
        <v>11305</v>
      </c>
      <c r="B16" s="24" t="s">
        <v>20</v>
      </c>
      <c r="C16" s="25">
        <v>0</v>
      </c>
      <c r="D16" s="25">
        <v>0</v>
      </c>
      <c r="E16" s="25">
        <f t="shared" si="2"/>
        <v>0</v>
      </c>
      <c r="F16" s="25">
        <v>0</v>
      </c>
      <c r="G16" s="25">
        <f t="shared" si="3"/>
        <v>0</v>
      </c>
      <c r="H16" s="26">
        <f t="shared" si="1"/>
        <v>0</v>
      </c>
      <c r="J16" s="10"/>
      <c r="K16" s="10"/>
    </row>
    <row r="17" spans="1:11" x14ac:dyDescent="0.2">
      <c r="A17" s="23">
        <v>11306</v>
      </c>
      <c r="B17" s="24" t="s">
        <v>21</v>
      </c>
      <c r="C17" s="25">
        <v>0</v>
      </c>
      <c r="D17" s="25">
        <v>0</v>
      </c>
      <c r="E17" s="25">
        <f t="shared" si="2"/>
        <v>0</v>
      </c>
      <c r="F17" s="25">
        <v>0</v>
      </c>
      <c r="G17" s="25">
        <f t="shared" si="3"/>
        <v>0</v>
      </c>
      <c r="H17" s="26">
        <f t="shared" si="1"/>
        <v>0</v>
      </c>
      <c r="J17" s="10"/>
      <c r="K17" s="10"/>
    </row>
    <row r="18" spans="1:11" x14ac:dyDescent="0.2">
      <c r="A18" s="23">
        <v>11307</v>
      </c>
      <c r="B18" s="24" t="s">
        <v>22</v>
      </c>
      <c r="C18" s="25">
        <v>0</v>
      </c>
      <c r="D18" s="25">
        <v>0</v>
      </c>
      <c r="E18" s="25">
        <f t="shared" si="2"/>
        <v>0</v>
      </c>
      <c r="F18" s="25">
        <v>0</v>
      </c>
      <c r="G18" s="25">
        <f t="shared" si="3"/>
        <v>0</v>
      </c>
      <c r="H18" s="26">
        <f t="shared" si="1"/>
        <v>0</v>
      </c>
      <c r="J18" s="10"/>
      <c r="K18" s="10"/>
    </row>
    <row r="19" spans="1:11" x14ac:dyDescent="0.2">
      <c r="A19" s="23">
        <v>11308</v>
      </c>
      <c r="B19" s="24" t="s">
        <v>23</v>
      </c>
      <c r="C19" s="25">
        <v>0</v>
      </c>
      <c r="D19" s="25">
        <v>0</v>
      </c>
      <c r="E19" s="25">
        <f t="shared" si="2"/>
        <v>0</v>
      </c>
      <c r="F19" s="25">
        <v>0</v>
      </c>
      <c r="G19" s="25">
        <f t="shared" si="3"/>
        <v>0</v>
      </c>
      <c r="H19" s="26">
        <f t="shared" si="1"/>
        <v>0</v>
      </c>
      <c r="J19" s="10"/>
      <c r="K19" s="10"/>
    </row>
    <row r="20" spans="1:11" x14ac:dyDescent="0.2">
      <c r="A20" s="23">
        <v>11309</v>
      </c>
      <c r="B20" s="24" t="s">
        <v>24</v>
      </c>
      <c r="C20" s="25">
        <v>0</v>
      </c>
      <c r="D20" s="25">
        <v>0</v>
      </c>
      <c r="E20" s="25">
        <f t="shared" si="2"/>
        <v>0</v>
      </c>
      <c r="F20" s="25">
        <v>0</v>
      </c>
      <c r="G20" s="25">
        <f t="shared" si="3"/>
        <v>0</v>
      </c>
      <c r="H20" s="26">
        <f t="shared" si="1"/>
        <v>0</v>
      </c>
      <c r="J20" s="10"/>
      <c r="K20" s="10"/>
    </row>
    <row r="21" spans="1:11" s="16" customFormat="1" ht="15" x14ac:dyDescent="0.25">
      <c r="A21" s="21">
        <v>12000</v>
      </c>
      <c r="B21" s="1" t="s">
        <v>25</v>
      </c>
      <c r="C21" s="2">
        <f>+C22+C25+C27+C29</f>
        <v>234000</v>
      </c>
      <c r="D21" s="2">
        <v>0</v>
      </c>
      <c r="E21" s="2">
        <f>+C21</f>
        <v>234000</v>
      </c>
      <c r="F21" s="2">
        <f>+F22+F25</f>
        <v>561506</v>
      </c>
      <c r="G21" s="2">
        <f t="shared" si="3"/>
        <v>561506</v>
      </c>
      <c r="H21" s="22">
        <f t="shared" si="1"/>
        <v>-327506</v>
      </c>
      <c r="I21" s="19"/>
      <c r="J21" s="20"/>
      <c r="K21" s="20"/>
    </row>
    <row r="22" spans="1:11" s="16" customFormat="1" ht="15" x14ac:dyDescent="0.25">
      <c r="A22" s="21">
        <v>12100</v>
      </c>
      <c r="B22" s="1" t="s">
        <v>26</v>
      </c>
      <c r="C22" s="2">
        <f>+C23+C24</f>
        <v>180000</v>
      </c>
      <c r="D22" s="2">
        <f t="shared" ref="D22:G22" si="5">+D23+D24</f>
        <v>0</v>
      </c>
      <c r="E22" s="2">
        <f t="shared" si="5"/>
        <v>180000</v>
      </c>
      <c r="F22" s="2">
        <f t="shared" si="5"/>
        <v>191556</v>
      </c>
      <c r="G22" s="2">
        <f t="shared" si="5"/>
        <v>191556</v>
      </c>
      <c r="H22" s="22">
        <f t="shared" si="1"/>
        <v>-11556</v>
      </c>
      <c r="I22" s="19"/>
      <c r="J22" s="20"/>
      <c r="K22" s="20"/>
    </row>
    <row r="23" spans="1:11" x14ac:dyDescent="0.2">
      <c r="A23" s="23">
        <v>12101</v>
      </c>
      <c r="B23" s="24" t="s">
        <v>27</v>
      </c>
      <c r="C23" s="25">
        <v>0</v>
      </c>
      <c r="D23" s="25">
        <v>0</v>
      </c>
      <c r="E23" s="25">
        <f t="shared" si="2"/>
        <v>0</v>
      </c>
      <c r="F23" s="25">
        <v>0</v>
      </c>
      <c r="G23" s="25">
        <f t="shared" si="3"/>
        <v>0</v>
      </c>
      <c r="H23" s="26">
        <f t="shared" si="1"/>
        <v>0</v>
      </c>
      <c r="J23" s="10"/>
    </row>
    <row r="24" spans="1:11" x14ac:dyDescent="0.2">
      <c r="A24" s="23">
        <v>12102</v>
      </c>
      <c r="B24" s="24" t="s">
        <v>28</v>
      </c>
      <c r="C24" s="25">
        <f>(240000/4)*3</f>
        <v>180000</v>
      </c>
      <c r="D24" s="25">
        <v>0</v>
      </c>
      <c r="E24" s="25">
        <f t="shared" si="2"/>
        <v>180000</v>
      </c>
      <c r="F24" s="25">
        <v>191556</v>
      </c>
      <c r="G24" s="25">
        <f t="shared" si="3"/>
        <v>191556</v>
      </c>
      <c r="H24" s="26">
        <f t="shared" si="1"/>
        <v>-11556</v>
      </c>
      <c r="J24" s="10"/>
    </row>
    <row r="25" spans="1:11" s="16" customFormat="1" ht="15" x14ac:dyDescent="0.25">
      <c r="A25" s="21">
        <v>12200</v>
      </c>
      <c r="B25" s="1" t="s">
        <v>29</v>
      </c>
      <c r="C25" s="2">
        <f>+C26</f>
        <v>54000</v>
      </c>
      <c r="D25" s="2">
        <v>0</v>
      </c>
      <c r="E25" s="2">
        <f t="shared" si="2"/>
        <v>54000</v>
      </c>
      <c r="F25" s="2">
        <f>+F26</f>
        <v>369950</v>
      </c>
      <c r="G25" s="2">
        <f t="shared" si="3"/>
        <v>369950</v>
      </c>
      <c r="H25" s="22">
        <f t="shared" si="1"/>
        <v>-315950</v>
      </c>
      <c r="I25" s="19"/>
      <c r="J25" s="20"/>
    </row>
    <row r="26" spans="1:11" x14ac:dyDescent="0.2">
      <c r="A26" s="23">
        <v>12201</v>
      </c>
      <c r="B26" s="24" t="s">
        <v>30</v>
      </c>
      <c r="C26" s="25">
        <f>(72000/4)*3</f>
        <v>54000</v>
      </c>
      <c r="D26" s="25">
        <v>0</v>
      </c>
      <c r="E26" s="25">
        <f t="shared" si="2"/>
        <v>54000</v>
      </c>
      <c r="F26" s="25">
        <v>369950</v>
      </c>
      <c r="G26" s="25">
        <f t="shared" si="3"/>
        <v>369950</v>
      </c>
      <c r="H26" s="26">
        <f t="shared" si="1"/>
        <v>-315950</v>
      </c>
      <c r="J26" s="10"/>
      <c r="K26" s="11"/>
    </row>
    <row r="27" spans="1:11" s="16" customFormat="1" ht="15" x14ac:dyDescent="0.25">
      <c r="A27" s="21">
        <v>12300</v>
      </c>
      <c r="B27" s="1" t="s">
        <v>31</v>
      </c>
      <c r="C27" s="2">
        <f>+C28</f>
        <v>0</v>
      </c>
      <c r="D27" s="2">
        <v>0</v>
      </c>
      <c r="E27" s="2">
        <f t="shared" si="2"/>
        <v>0</v>
      </c>
      <c r="F27" s="2">
        <v>0</v>
      </c>
      <c r="G27" s="2">
        <f t="shared" si="3"/>
        <v>0</v>
      </c>
      <c r="H27" s="22">
        <f t="shared" si="1"/>
        <v>0</v>
      </c>
      <c r="I27" s="19"/>
      <c r="J27" s="20"/>
    </row>
    <row r="28" spans="1:11" x14ac:dyDescent="0.2">
      <c r="A28" s="23">
        <v>12301</v>
      </c>
      <c r="B28" s="24" t="s">
        <v>32</v>
      </c>
      <c r="C28" s="25">
        <v>0</v>
      </c>
      <c r="D28" s="25">
        <v>0</v>
      </c>
      <c r="E28" s="25">
        <f t="shared" si="2"/>
        <v>0</v>
      </c>
      <c r="F28" s="25">
        <v>0</v>
      </c>
      <c r="G28" s="25">
        <f t="shared" si="3"/>
        <v>0</v>
      </c>
      <c r="H28" s="26">
        <f t="shared" si="1"/>
        <v>0</v>
      </c>
      <c r="J28" s="10"/>
    </row>
    <row r="29" spans="1:11" s="16" customFormat="1" ht="22.5" x14ac:dyDescent="0.25">
      <c r="A29" s="21">
        <v>12400</v>
      </c>
      <c r="B29" s="6" t="s">
        <v>33</v>
      </c>
      <c r="C29" s="2">
        <v>0</v>
      </c>
      <c r="D29" s="2">
        <v>0</v>
      </c>
      <c r="E29" s="2">
        <f t="shared" si="2"/>
        <v>0</v>
      </c>
      <c r="F29" s="2">
        <v>0</v>
      </c>
      <c r="G29" s="2">
        <f t="shared" si="3"/>
        <v>0</v>
      </c>
      <c r="H29" s="22">
        <f t="shared" si="1"/>
        <v>0</v>
      </c>
      <c r="I29" s="19"/>
      <c r="J29" s="20"/>
    </row>
    <row r="30" spans="1:11" s="16" customFormat="1" ht="15" x14ac:dyDescent="0.25">
      <c r="A30" s="21">
        <v>13000</v>
      </c>
      <c r="B30" s="1" t="s">
        <v>34</v>
      </c>
      <c r="C30" s="2">
        <f>+C31+C33+C36+C38+C41+C42+C43+C45</f>
        <v>121500</v>
      </c>
      <c r="D30" s="2">
        <v>0</v>
      </c>
      <c r="E30" s="2">
        <f t="shared" si="2"/>
        <v>121500</v>
      </c>
      <c r="F30" s="2">
        <f>+F31+F33+F36+F38+F41</f>
        <v>109600</v>
      </c>
      <c r="G30" s="2">
        <f t="shared" si="3"/>
        <v>109600</v>
      </c>
      <c r="H30" s="22">
        <f t="shared" si="1"/>
        <v>11900</v>
      </c>
      <c r="I30" s="19"/>
      <c r="J30" s="20"/>
    </row>
    <row r="31" spans="1:11" s="16" customFormat="1" ht="15" x14ac:dyDescent="0.25">
      <c r="A31" s="21">
        <v>13100</v>
      </c>
      <c r="B31" s="1" t="s">
        <v>35</v>
      </c>
      <c r="C31" s="2">
        <f>+C32</f>
        <v>0</v>
      </c>
      <c r="D31" s="2">
        <v>0</v>
      </c>
      <c r="E31" s="2">
        <f t="shared" si="2"/>
        <v>0</v>
      </c>
      <c r="F31" s="2">
        <v>0</v>
      </c>
      <c r="G31" s="2">
        <f t="shared" si="3"/>
        <v>0</v>
      </c>
      <c r="H31" s="22">
        <f t="shared" si="1"/>
        <v>0</v>
      </c>
      <c r="I31" s="19"/>
    </row>
    <row r="32" spans="1:11" x14ac:dyDescent="0.2">
      <c r="A32" s="23">
        <v>13101</v>
      </c>
      <c r="B32" s="24" t="s">
        <v>36</v>
      </c>
      <c r="C32" s="25">
        <v>0</v>
      </c>
      <c r="D32" s="25">
        <v>0</v>
      </c>
      <c r="E32" s="25">
        <f t="shared" si="2"/>
        <v>0</v>
      </c>
      <c r="F32" s="25">
        <v>0</v>
      </c>
      <c r="G32" s="25">
        <f t="shared" si="3"/>
        <v>0</v>
      </c>
      <c r="H32" s="26">
        <f t="shared" si="1"/>
        <v>0</v>
      </c>
    </row>
    <row r="33" spans="1:10" s="16" customFormat="1" ht="15" x14ac:dyDescent="0.25">
      <c r="A33" s="21">
        <v>13200</v>
      </c>
      <c r="B33" s="1" t="s">
        <v>37</v>
      </c>
      <c r="C33" s="2">
        <f>+C34+C35</f>
        <v>0</v>
      </c>
      <c r="D33" s="2">
        <v>0</v>
      </c>
      <c r="E33" s="2">
        <f t="shared" si="2"/>
        <v>0</v>
      </c>
      <c r="F33" s="2">
        <f>+F34+F35</f>
        <v>0</v>
      </c>
      <c r="G33" s="2">
        <f t="shared" si="3"/>
        <v>0</v>
      </c>
      <c r="H33" s="22">
        <f t="shared" si="1"/>
        <v>0</v>
      </c>
      <c r="I33" s="19"/>
    </row>
    <row r="34" spans="1:10" x14ac:dyDescent="0.2">
      <c r="A34" s="23">
        <v>13201</v>
      </c>
      <c r="B34" s="24" t="s">
        <v>38</v>
      </c>
      <c r="C34" s="25">
        <v>0</v>
      </c>
      <c r="D34" s="25">
        <v>0</v>
      </c>
      <c r="E34" s="25">
        <f t="shared" si="2"/>
        <v>0</v>
      </c>
      <c r="F34" s="25">
        <v>0</v>
      </c>
      <c r="G34" s="25">
        <f t="shared" si="3"/>
        <v>0</v>
      </c>
      <c r="H34" s="26">
        <f t="shared" si="1"/>
        <v>0</v>
      </c>
    </row>
    <row r="35" spans="1:10" x14ac:dyDescent="0.2">
      <c r="A35" s="23">
        <v>13202</v>
      </c>
      <c r="B35" s="24" t="s">
        <v>39</v>
      </c>
      <c r="C35" s="25">
        <v>0</v>
      </c>
      <c r="D35" s="25">
        <v>0</v>
      </c>
      <c r="E35" s="25">
        <f t="shared" si="2"/>
        <v>0</v>
      </c>
      <c r="F35" s="25">
        <v>0</v>
      </c>
      <c r="G35" s="25">
        <f t="shared" si="3"/>
        <v>0</v>
      </c>
      <c r="H35" s="26">
        <f t="shared" si="1"/>
        <v>0</v>
      </c>
    </row>
    <row r="36" spans="1:10" s="16" customFormat="1" ht="15" x14ac:dyDescent="0.25">
      <c r="A36" s="21">
        <v>13300</v>
      </c>
      <c r="B36" s="1" t="s">
        <v>40</v>
      </c>
      <c r="C36" s="2">
        <f>+C37</f>
        <v>13500</v>
      </c>
      <c r="D36" s="2">
        <v>0</v>
      </c>
      <c r="E36" s="2">
        <f t="shared" si="2"/>
        <v>13500</v>
      </c>
      <c r="F36" s="2">
        <f>+F37</f>
        <v>1600</v>
      </c>
      <c r="G36" s="2">
        <f t="shared" si="3"/>
        <v>1600</v>
      </c>
      <c r="H36" s="22">
        <f t="shared" si="1"/>
        <v>11900</v>
      </c>
      <c r="I36" s="19"/>
    </row>
    <row r="37" spans="1:10" x14ac:dyDescent="0.2">
      <c r="A37" s="23">
        <v>13301</v>
      </c>
      <c r="B37" s="24" t="s">
        <v>41</v>
      </c>
      <c r="C37" s="25">
        <f>(18000/4)*3</f>
        <v>13500</v>
      </c>
      <c r="D37" s="25">
        <v>0</v>
      </c>
      <c r="E37" s="25">
        <f t="shared" si="2"/>
        <v>13500</v>
      </c>
      <c r="F37" s="25">
        <v>1600</v>
      </c>
      <c r="G37" s="25">
        <f t="shared" si="3"/>
        <v>1600</v>
      </c>
      <c r="H37" s="26">
        <f t="shared" si="1"/>
        <v>11900</v>
      </c>
    </row>
    <row r="38" spans="1:10" s="16" customFormat="1" ht="15" x14ac:dyDescent="0.25">
      <c r="A38" s="27">
        <v>13400</v>
      </c>
      <c r="B38" s="3" t="s">
        <v>43</v>
      </c>
      <c r="C38" s="2">
        <f>+C39+C40</f>
        <v>108000</v>
      </c>
      <c r="D38" s="2">
        <f t="shared" ref="D38:F38" si="6">+D39+D40</f>
        <v>0</v>
      </c>
      <c r="E38" s="2">
        <f t="shared" si="2"/>
        <v>108000</v>
      </c>
      <c r="F38" s="2">
        <f t="shared" si="6"/>
        <v>108000</v>
      </c>
      <c r="G38" s="2">
        <f t="shared" si="3"/>
        <v>108000</v>
      </c>
      <c r="H38" s="22">
        <f t="shared" si="1"/>
        <v>0</v>
      </c>
      <c r="I38" s="19"/>
    </row>
    <row r="39" spans="1:10" x14ac:dyDescent="0.2">
      <c r="A39" s="28">
        <v>13403</v>
      </c>
      <c r="B39" s="29" t="s">
        <v>44</v>
      </c>
      <c r="C39" s="25">
        <f>(144000/4)*3</f>
        <v>108000</v>
      </c>
      <c r="D39" s="25">
        <v>0</v>
      </c>
      <c r="E39" s="25">
        <f t="shared" si="2"/>
        <v>108000</v>
      </c>
      <c r="F39" s="25">
        <v>108000</v>
      </c>
      <c r="G39" s="25">
        <f t="shared" si="3"/>
        <v>108000</v>
      </c>
      <c r="H39" s="26">
        <f t="shared" si="1"/>
        <v>0</v>
      </c>
    </row>
    <row r="40" spans="1:10" x14ac:dyDescent="0.2">
      <c r="A40" s="28">
        <v>13404</v>
      </c>
      <c r="B40" s="29" t="s">
        <v>45</v>
      </c>
      <c r="C40" s="25">
        <v>0</v>
      </c>
      <c r="D40" s="25">
        <v>0</v>
      </c>
      <c r="E40" s="25">
        <f t="shared" si="2"/>
        <v>0</v>
      </c>
      <c r="F40" s="25">
        <v>0</v>
      </c>
      <c r="G40" s="25">
        <f t="shared" si="3"/>
        <v>0</v>
      </c>
      <c r="H40" s="26">
        <f t="shared" si="1"/>
        <v>0</v>
      </c>
    </row>
    <row r="41" spans="1:10" s="16" customFormat="1" ht="15" x14ac:dyDescent="0.25">
      <c r="A41" s="27">
        <v>13500</v>
      </c>
      <c r="B41" s="3" t="s">
        <v>46</v>
      </c>
      <c r="C41" s="2">
        <v>0</v>
      </c>
      <c r="D41" s="2">
        <v>0</v>
      </c>
      <c r="E41" s="2">
        <f t="shared" si="2"/>
        <v>0</v>
      </c>
      <c r="F41" s="2">
        <v>0</v>
      </c>
      <c r="G41" s="2">
        <f t="shared" si="3"/>
        <v>0</v>
      </c>
      <c r="H41" s="22">
        <f t="shared" si="1"/>
        <v>0</v>
      </c>
      <c r="I41" s="19"/>
    </row>
    <row r="42" spans="1:10" s="16" customFormat="1" ht="15" x14ac:dyDescent="0.25">
      <c r="A42" s="27">
        <v>13600</v>
      </c>
      <c r="B42" s="6" t="s">
        <v>47</v>
      </c>
      <c r="C42" s="2">
        <v>0</v>
      </c>
      <c r="D42" s="2">
        <v>0</v>
      </c>
      <c r="E42" s="2">
        <f t="shared" si="2"/>
        <v>0</v>
      </c>
      <c r="F42" s="2">
        <v>0</v>
      </c>
      <c r="G42" s="2">
        <f t="shared" si="3"/>
        <v>0</v>
      </c>
      <c r="H42" s="22">
        <f t="shared" si="1"/>
        <v>0</v>
      </c>
      <c r="I42" s="19"/>
    </row>
    <row r="43" spans="1:10" s="16" customFormat="1" ht="15" x14ac:dyDescent="0.25">
      <c r="A43" s="27">
        <v>13700</v>
      </c>
      <c r="B43" s="3" t="s">
        <v>48</v>
      </c>
      <c r="C43" s="2">
        <f>+C44</f>
        <v>0</v>
      </c>
      <c r="D43" s="2">
        <v>0</v>
      </c>
      <c r="E43" s="2">
        <f t="shared" si="2"/>
        <v>0</v>
      </c>
      <c r="F43" s="2">
        <v>0</v>
      </c>
      <c r="G43" s="2">
        <f t="shared" si="3"/>
        <v>0</v>
      </c>
      <c r="H43" s="22">
        <f t="shared" si="1"/>
        <v>0</v>
      </c>
      <c r="I43" s="19"/>
    </row>
    <row r="44" spans="1:10" x14ac:dyDescent="0.2">
      <c r="A44" s="28">
        <v>13701</v>
      </c>
      <c r="B44" s="29" t="s">
        <v>49</v>
      </c>
      <c r="C44" s="25">
        <v>0</v>
      </c>
      <c r="D44" s="25">
        <v>0</v>
      </c>
      <c r="E44" s="25">
        <f t="shared" si="2"/>
        <v>0</v>
      </c>
      <c r="F44" s="25">
        <v>0</v>
      </c>
      <c r="G44" s="25">
        <f t="shared" si="3"/>
        <v>0</v>
      </c>
      <c r="H44" s="26">
        <f t="shared" si="1"/>
        <v>0</v>
      </c>
    </row>
    <row r="45" spans="1:10" s="16" customFormat="1" ht="15" x14ac:dyDescent="0.25">
      <c r="A45" s="27">
        <v>13800</v>
      </c>
      <c r="B45" s="6" t="s">
        <v>50</v>
      </c>
      <c r="C45" s="2">
        <v>0</v>
      </c>
      <c r="D45" s="2">
        <v>0</v>
      </c>
      <c r="E45" s="2">
        <f t="shared" si="2"/>
        <v>0</v>
      </c>
      <c r="F45" s="2">
        <v>0</v>
      </c>
      <c r="G45" s="2">
        <f t="shared" si="3"/>
        <v>0</v>
      </c>
      <c r="H45" s="22">
        <f t="shared" si="1"/>
        <v>0</v>
      </c>
      <c r="I45" s="19"/>
      <c r="J45" s="20"/>
    </row>
    <row r="46" spans="1:10" s="16" customFormat="1" ht="15" x14ac:dyDescent="0.25">
      <c r="A46" s="27">
        <v>14000</v>
      </c>
      <c r="B46" s="3" t="s">
        <v>51</v>
      </c>
      <c r="C46" s="2">
        <f>+C47+C52+C54+C56</f>
        <v>1385439.75</v>
      </c>
      <c r="D46" s="2">
        <v>0</v>
      </c>
      <c r="E46" s="2">
        <f t="shared" si="2"/>
        <v>1385439.75</v>
      </c>
      <c r="F46" s="2">
        <f>+F47+F52+F54+F56+F58</f>
        <v>1170390.56</v>
      </c>
      <c r="G46" s="2">
        <f t="shared" si="3"/>
        <v>1170390.56</v>
      </c>
      <c r="H46" s="22">
        <f t="shared" si="1"/>
        <v>215049.18999999994</v>
      </c>
      <c r="I46" s="19"/>
      <c r="J46" s="20"/>
    </row>
    <row r="47" spans="1:10" s="16" customFormat="1" ht="15" x14ac:dyDescent="0.25">
      <c r="A47" s="27">
        <v>14100</v>
      </c>
      <c r="B47" s="3" t="s">
        <v>52</v>
      </c>
      <c r="C47" s="2">
        <f>+C48+C49+C50+C51</f>
        <v>944439.75</v>
      </c>
      <c r="D47" s="2">
        <f t="shared" ref="D47:F47" si="7">+D48+D49+D50+D51</f>
        <v>0</v>
      </c>
      <c r="E47" s="2">
        <f t="shared" si="2"/>
        <v>944439.75</v>
      </c>
      <c r="F47" s="2">
        <f t="shared" si="7"/>
        <v>748259.9</v>
      </c>
      <c r="G47" s="2">
        <f t="shared" si="3"/>
        <v>748259.9</v>
      </c>
      <c r="H47" s="22">
        <f t="shared" si="1"/>
        <v>196179.84999999998</v>
      </c>
      <c r="I47" s="19"/>
      <c r="J47" s="20"/>
    </row>
    <row r="48" spans="1:10" x14ac:dyDescent="0.2">
      <c r="A48" s="28">
        <v>14101</v>
      </c>
      <c r="B48" s="29" t="s">
        <v>53</v>
      </c>
      <c r="C48" s="25">
        <f>(1259253/4)*3</f>
        <v>944439.75</v>
      </c>
      <c r="D48" s="25">
        <v>0</v>
      </c>
      <c r="E48" s="25">
        <f t="shared" si="2"/>
        <v>944439.75</v>
      </c>
      <c r="F48" s="25">
        <v>748259.9</v>
      </c>
      <c r="G48" s="25">
        <f t="shared" si="3"/>
        <v>748259.9</v>
      </c>
      <c r="H48" s="26">
        <f t="shared" si="1"/>
        <v>196179.84999999998</v>
      </c>
      <c r="J48" s="10"/>
    </row>
    <row r="49" spans="1:10" x14ac:dyDescent="0.2">
      <c r="A49" s="28">
        <v>14102</v>
      </c>
      <c r="B49" s="29" t="s">
        <v>54</v>
      </c>
      <c r="C49" s="25">
        <v>0</v>
      </c>
      <c r="D49" s="25">
        <v>0</v>
      </c>
      <c r="E49" s="25">
        <f t="shared" si="2"/>
        <v>0</v>
      </c>
      <c r="F49" s="25">
        <v>0</v>
      </c>
      <c r="G49" s="25">
        <f t="shared" si="3"/>
        <v>0</v>
      </c>
      <c r="H49" s="26">
        <f t="shared" si="1"/>
        <v>0</v>
      </c>
      <c r="J49" s="10"/>
    </row>
    <row r="50" spans="1:10" x14ac:dyDescent="0.2">
      <c r="A50" s="28">
        <v>14103</v>
      </c>
      <c r="B50" s="29" t="s">
        <v>55</v>
      </c>
      <c r="C50" s="25">
        <v>0</v>
      </c>
      <c r="D50" s="25">
        <v>0</v>
      </c>
      <c r="E50" s="25">
        <f t="shared" si="2"/>
        <v>0</v>
      </c>
      <c r="F50" s="25">
        <v>0</v>
      </c>
      <c r="G50" s="25">
        <f t="shared" si="3"/>
        <v>0</v>
      </c>
      <c r="H50" s="26">
        <f t="shared" si="1"/>
        <v>0</v>
      </c>
      <c r="J50" s="10"/>
    </row>
    <row r="51" spans="1:10" x14ac:dyDescent="0.2">
      <c r="A51" s="28">
        <v>14106</v>
      </c>
      <c r="B51" s="29" t="s">
        <v>56</v>
      </c>
      <c r="C51" s="25">
        <v>0</v>
      </c>
      <c r="D51" s="25">
        <v>0</v>
      </c>
      <c r="E51" s="25">
        <f t="shared" si="2"/>
        <v>0</v>
      </c>
      <c r="F51" s="25">
        <v>0</v>
      </c>
      <c r="G51" s="25">
        <f t="shared" si="3"/>
        <v>0</v>
      </c>
      <c r="H51" s="26">
        <f t="shared" si="1"/>
        <v>0</v>
      </c>
      <c r="J51" s="10"/>
    </row>
    <row r="52" spans="1:10" s="16" customFormat="1" ht="15" x14ac:dyDescent="0.25">
      <c r="A52" s="27">
        <v>14200</v>
      </c>
      <c r="B52" s="3" t="s">
        <v>57</v>
      </c>
      <c r="C52" s="2">
        <f>+C53</f>
        <v>0</v>
      </c>
      <c r="D52" s="2">
        <f t="shared" ref="D52:F52" si="8">+D53</f>
        <v>0</v>
      </c>
      <c r="E52" s="2">
        <f t="shared" si="2"/>
        <v>0</v>
      </c>
      <c r="F52" s="2">
        <f t="shared" si="8"/>
        <v>0</v>
      </c>
      <c r="G52" s="2">
        <f t="shared" si="3"/>
        <v>0</v>
      </c>
      <c r="H52" s="22">
        <f t="shared" si="1"/>
        <v>0</v>
      </c>
      <c r="I52" s="19"/>
      <c r="J52" s="20"/>
    </row>
    <row r="53" spans="1:10" x14ac:dyDescent="0.2">
      <c r="A53" s="28">
        <v>14201</v>
      </c>
      <c r="B53" s="29" t="s">
        <v>58</v>
      </c>
      <c r="C53" s="25">
        <v>0</v>
      </c>
      <c r="D53" s="25">
        <v>0</v>
      </c>
      <c r="E53" s="25">
        <f t="shared" si="2"/>
        <v>0</v>
      </c>
      <c r="F53" s="25">
        <v>0</v>
      </c>
      <c r="G53" s="25">
        <f t="shared" si="3"/>
        <v>0</v>
      </c>
      <c r="H53" s="26">
        <f t="shared" si="1"/>
        <v>0</v>
      </c>
      <c r="J53" s="10"/>
    </row>
    <row r="54" spans="1:10" s="16" customFormat="1" ht="15" x14ac:dyDescent="0.25">
      <c r="A54" s="27">
        <v>14300</v>
      </c>
      <c r="B54" s="3" t="s">
        <v>59</v>
      </c>
      <c r="C54" s="2">
        <f>+C55</f>
        <v>441000</v>
      </c>
      <c r="D54" s="2">
        <f t="shared" ref="D54:F54" si="9">+D55</f>
        <v>0</v>
      </c>
      <c r="E54" s="2">
        <f t="shared" si="2"/>
        <v>441000</v>
      </c>
      <c r="F54" s="2">
        <f t="shared" si="9"/>
        <v>422130.66</v>
      </c>
      <c r="G54" s="2">
        <f t="shared" si="3"/>
        <v>422130.66</v>
      </c>
      <c r="H54" s="22">
        <f t="shared" si="1"/>
        <v>18869.340000000026</v>
      </c>
      <c r="I54" s="19"/>
      <c r="J54" s="20"/>
    </row>
    <row r="55" spans="1:10" x14ac:dyDescent="0.2">
      <c r="A55" s="28">
        <v>14301</v>
      </c>
      <c r="B55" s="29" t="s">
        <v>60</v>
      </c>
      <c r="C55" s="25">
        <f>(588000/4)*3</f>
        <v>441000</v>
      </c>
      <c r="D55" s="25">
        <v>0</v>
      </c>
      <c r="E55" s="25">
        <f t="shared" si="2"/>
        <v>441000</v>
      </c>
      <c r="F55" s="25">
        <v>422130.66</v>
      </c>
      <c r="G55" s="25">
        <f t="shared" si="3"/>
        <v>422130.66</v>
      </c>
      <c r="H55" s="26">
        <f t="shared" si="1"/>
        <v>18869.340000000026</v>
      </c>
      <c r="J55" s="10"/>
    </row>
    <row r="56" spans="1:10" s="16" customFormat="1" ht="15" x14ac:dyDescent="0.25">
      <c r="A56" s="27">
        <v>14400</v>
      </c>
      <c r="B56" s="3" t="s">
        <v>61</v>
      </c>
      <c r="C56" s="2">
        <f>+C57</f>
        <v>0</v>
      </c>
      <c r="D56" s="2">
        <v>0</v>
      </c>
      <c r="E56" s="2">
        <f t="shared" si="2"/>
        <v>0</v>
      </c>
      <c r="F56" s="2">
        <v>0</v>
      </c>
      <c r="G56" s="2">
        <f t="shared" si="3"/>
        <v>0</v>
      </c>
      <c r="H56" s="22">
        <f t="shared" si="1"/>
        <v>0</v>
      </c>
      <c r="I56" s="19"/>
      <c r="J56" s="20"/>
    </row>
    <row r="57" spans="1:10" x14ac:dyDescent="0.2">
      <c r="A57" s="28">
        <v>14404</v>
      </c>
      <c r="B57" s="29" t="s">
        <v>62</v>
      </c>
      <c r="C57" s="25">
        <v>0</v>
      </c>
      <c r="D57" s="25">
        <v>0</v>
      </c>
      <c r="E57" s="25">
        <f t="shared" si="2"/>
        <v>0</v>
      </c>
      <c r="F57" s="25">
        <v>0</v>
      </c>
      <c r="G57" s="25">
        <f t="shared" si="3"/>
        <v>0</v>
      </c>
      <c r="H57" s="26">
        <f t="shared" si="1"/>
        <v>0</v>
      </c>
      <c r="J57" s="10"/>
    </row>
    <row r="58" spans="1:10" s="16" customFormat="1" ht="15" x14ac:dyDescent="0.25">
      <c r="A58" s="27">
        <v>15000</v>
      </c>
      <c r="B58" s="4" t="s">
        <v>63</v>
      </c>
      <c r="C58" s="2">
        <f>+C59+C60+C61+C63+C66+C68</f>
        <v>0</v>
      </c>
      <c r="D58" s="2">
        <v>0</v>
      </c>
      <c r="E58" s="2">
        <f t="shared" si="2"/>
        <v>0</v>
      </c>
      <c r="F58" s="2">
        <v>0</v>
      </c>
      <c r="G58" s="2">
        <f t="shared" si="3"/>
        <v>0</v>
      </c>
      <c r="H58" s="22">
        <f t="shared" si="1"/>
        <v>0</v>
      </c>
      <c r="I58" s="19"/>
      <c r="J58" s="20"/>
    </row>
    <row r="59" spans="1:10" s="16" customFormat="1" ht="15" x14ac:dyDescent="0.25">
      <c r="A59" s="27">
        <v>15100</v>
      </c>
      <c r="B59" s="13" t="s">
        <v>64</v>
      </c>
      <c r="C59" s="2">
        <v>0</v>
      </c>
      <c r="D59" s="2">
        <v>0</v>
      </c>
      <c r="E59" s="2">
        <f t="shared" si="2"/>
        <v>0</v>
      </c>
      <c r="F59" s="2">
        <v>0</v>
      </c>
      <c r="G59" s="2">
        <f t="shared" si="3"/>
        <v>0</v>
      </c>
      <c r="H59" s="22">
        <f t="shared" si="1"/>
        <v>0</v>
      </c>
      <c r="I59" s="19"/>
      <c r="J59" s="20"/>
    </row>
    <row r="60" spans="1:10" s="16" customFormat="1" ht="15" x14ac:dyDescent="0.25">
      <c r="A60" s="27">
        <v>15200</v>
      </c>
      <c r="B60" s="3" t="s">
        <v>65</v>
      </c>
      <c r="C60" s="2">
        <v>0</v>
      </c>
      <c r="D60" s="2">
        <v>0</v>
      </c>
      <c r="E60" s="2">
        <f t="shared" si="2"/>
        <v>0</v>
      </c>
      <c r="F60" s="2">
        <v>0</v>
      </c>
      <c r="G60" s="2">
        <f t="shared" si="3"/>
        <v>0</v>
      </c>
      <c r="H60" s="22">
        <f t="shared" si="1"/>
        <v>0</v>
      </c>
      <c r="I60" s="19"/>
      <c r="J60" s="20"/>
    </row>
    <row r="61" spans="1:10" s="16" customFormat="1" ht="15" x14ac:dyDescent="0.25">
      <c r="A61" s="27">
        <v>15300</v>
      </c>
      <c r="B61" s="6" t="s">
        <v>66</v>
      </c>
      <c r="C61" s="2">
        <f>+C62</f>
        <v>0</v>
      </c>
      <c r="D61" s="2">
        <v>0</v>
      </c>
      <c r="E61" s="2">
        <f t="shared" si="2"/>
        <v>0</v>
      </c>
      <c r="F61" s="2">
        <v>0</v>
      </c>
      <c r="G61" s="2">
        <f t="shared" si="3"/>
        <v>0</v>
      </c>
      <c r="H61" s="22">
        <f t="shared" si="1"/>
        <v>0</v>
      </c>
      <c r="I61" s="19"/>
    </row>
    <row r="62" spans="1:10" x14ac:dyDescent="0.2">
      <c r="A62" s="28">
        <v>15301</v>
      </c>
      <c r="B62" s="29" t="s">
        <v>67</v>
      </c>
      <c r="C62" s="25">
        <v>0</v>
      </c>
      <c r="D62" s="25">
        <v>0</v>
      </c>
      <c r="E62" s="25">
        <f t="shared" si="2"/>
        <v>0</v>
      </c>
      <c r="F62" s="25">
        <v>0</v>
      </c>
      <c r="G62" s="25">
        <f t="shared" si="3"/>
        <v>0</v>
      </c>
      <c r="H62" s="26">
        <f t="shared" si="1"/>
        <v>0</v>
      </c>
    </row>
    <row r="63" spans="1:10" s="16" customFormat="1" ht="15" x14ac:dyDescent="0.25">
      <c r="A63" s="27">
        <v>15400</v>
      </c>
      <c r="B63" s="3" t="s">
        <v>68</v>
      </c>
      <c r="C63" s="2">
        <f>+C64+C65</f>
        <v>0</v>
      </c>
      <c r="D63" s="2">
        <v>0</v>
      </c>
      <c r="E63" s="2">
        <f t="shared" si="2"/>
        <v>0</v>
      </c>
      <c r="F63" s="2">
        <v>0</v>
      </c>
      <c r="G63" s="2">
        <f t="shared" si="3"/>
        <v>0</v>
      </c>
      <c r="H63" s="22">
        <f t="shared" si="1"/>
        <v>0</v>
      </c>
      <c r="I63" s="19"/>
    </row>
    <row r="64" spans="1:10" x14ac:dyDescent="0.2">
      <c r="A64" s="28">
        <v>15406</v>
      </c>
      <c r="B64" s="29" t="s">
        <v>69</v>
      </c>
      <c r="C64" s="25">
        <v>0</v>
      </c>
      <c r="D64" s="25">
        <v>0</v>
      </c>
      <c r="E64" s="25">
        <f t="shared" si="2"/>
        <v>0</v>
      </c>
      <c r="F64" s="25">
        <v>0</v>
      </c>
      <c r="G64" s="25">
        <f t="shared" si="3"/>
        <v>0</v>
      </c>
      <c r="H64" s="26">
        <f t="shared" si="1"/>
        <v>0</v>
      </c>
    </row>
    <row r="65" spans="1:10" x14ac:dyDescent="0.2">
      <c r="A65" s="28">
        <v>15409</v>
      </c>
      <c r="B65" s="29" t="s">
        <v>70</v>
      </c>
      <c r="C65" s="25">
        <v>0</v>
      </c>
      <c r="D65" s="25">
        <v>0</v>
      </c>
      <c r="E65" s="25">
        <f t="shared" si="2"/>
        <v>0</v>
      </c>
      <c r="F65" s="25">
        <v>0</v>
      </c>
      <c r="G65" s="25">
        <f t="shared" si="3"/>
        <v>0</v>
      </c>
      <c r="H65" s="26">
        <f t="shared" si="1"/>
        <v>0</v>
      </c>
    </row>
    <row r="66" spans="1:10" s="16" customFormat="1" ht="15" x14ac:dyDescent="0.25">
      <c r="A66" s="27">
        <v>15500</v>
      </c>
      <c r="B66" s="3" t="s">
        <v>71</v>
      </c>
      <c r="C66" s="2">
        <f>+C67</f>
        <v>0</v>
      </c>
      <c r="D66" s="2">
        <v>0</v>
      </c>
      <c r="E66" s="2">
        <f t="shared" si="2"/>
        <v>0</v>
      </c>
      <c r="F66" s="2">
        <v>0</v>
      </c>
      <c r="G66" s="2">
        <f t="shared" si="3"/>
        <v>0</v>
      </c>
      <c r="H66" s="22">
        <f t="shared" si="1"/>
        <v>0</v>
      </c>
      <c r="I66" s="19"/>
    </row>
    <row r="67" spans="1:10" x14ac:dyDescent="0.2">
      <c r="A67" s="28">
        <v>15501</v>
      </c>
      <c r="B67" s="29" t="s">
        <v>72</v>
      </c>
      <c r="C67" s="25">
        <v>0</v>
      </c>
      <c r="D67" s="25">
        <v>0</v>
      </c>
      <c r="E67" s="25">
        <f t="shared" si="2"/>
        <v>0</v>
      </c>
      <c r="F67" s="25">
        <v>0</v>
      </c>
      <c r="G67" s="25">
        <f t="shared" si="3"/>
        <v>0</v>
      </c>
      <c r="H67" s="26">
        <f t="shared" si="1"/>
        <v>0</v>
      </c>
    </row>
    <row r="68" spans="1:10" s="16" customFormat="1" ht="15" x14ac:dyDescent="0.25">
      <c r="A68" s="27">
        <v>15900</v>
      </c>
      <c r="B68" s="3" t="s">
        <v>63</v>
      </c>
      <c r="C68" s="2">
        <f>+C69</f>
        <v>0</v>
      </c>
      <c r="D68" s="2">
        <v>0</v>
      </c>
      <c r="E68" s="2">
        <f t="shared" si="2"/>
        <v>0</v>
      </c>
      <c r="F68" s="2">
        <v>0</v>
      </c>
      <c r="G68" s="2">
        <f t="shared" si="3"/>
        <v>0</v>
      </c>
      <c r="H68" s="22">
        <f t="shared" si="1"/>
        <v>0</v>
      </c>
      <c r="I68" s="19"/>
    </row>
    <row r="69" spans="1:10" x14ac:dyDescent="0.2">
      <c r="A69" s="28">
        <v>15901</v>
      </c>
      <c r="B69" s="29" t="s">
        <v>73</v>
      </c>
      <c r="C69" s="25">
        <v>0</v>
      </c>
      <c r="D69" s="25">
        <v>0</v>
      </c>
      <c r="E69" s="25">
        <f t="shared" si="2"/>
        <v>0</v>
      </c>
      <c r="F69" s="25">
        <v>0</v>
      </c>
      <c r="G69" s="25">
        <f t="shared" si="3"/>
        <v>0</v>
      </c>
      <c r="H69" s="26">
        <f t="shared" si="1"/>
        <v>0</v>
      </c>
    </row>
    <row r="70" spans="1:10" s="16" customFormat="1" ht="15" x14ac:dyDescent="0.25">
      <c r="A70" s="27">
        <v>16000</v>
      </c>
      <c r="B70" s="3" t="s">
        <v>74</v>
      </c>
      <c r="C70" s="2">
        <f>+C71</f>
        <v>0</v>
      </c>
      <c r="D70" s="2">
        <v>0</v>
      </c>
      <c r="E70" s="2">
        <f t="shared" si="2"/>
        <v>0</v>
      </c>
      <c r="F70" s="2">
        <v>0</v>
      </c>
      <c r="G70" s="2">
        <f t="shared" si="3"/>
        <v>0</v>
      </c>
      <c r="H70" s="22">
        <f t="shared" si="1"/>
        <v>0</v>
      </c>
      <c r="I70" s="19"/>
    </row>
    <row r="71" spans="1:10" s="16" customFormat="1" ht="15" x14ac:dyDescent="0.25">
      <c r="A71" s="27">
        <v>16100</v>
      </c>
      <c r="B71" s="3" t="s">
        <v>75</v>
      </c>
      <c r="C71" s="2">
        <f>+C72</f>
        <v>0</v>
      </c>
      <c r="D71" s="2">
        <v>0</v>
      </c>
      <c r="E71" s="2">
        <f t="shared" si="2"/>
        <v>0</v>
      </c>
      <c r="F71" s="2">
        <v>0</v>
      </c>
      <c r="G71" s="2">
        <f t="shared" si="3"/>
        <v>0</v>
      </c>
      <c r="H71" s="22">
        <f t="shared" ref="H71:H134" si="10">+E71-F71</f>
        <v>0</v>
      </c>
      <c r="I71" s="19"/>
    </row>
    <row r="72" spans="1:10" x14ac:dyDescent="0.2">
      <c r="A72" s="28">
        <v>16101</v>
      </c>
      <c r="B72" s="29" t="s">
        <v>76</v>
      </c>
      <c r="C72" s="25">
        <v>0</v>
      </c>
      <c r="D72" s="25">
        <v>0</v>
      </c>
      <c r="E72" s="25">
        <f t="shared" ref="E72:E135" si="11">+C72</f>
        <v>0</v>
      </c>
      <c r="F72" s="25">
        <v>0</v>
      </c>
      <c r="G72" s="25">
        <f t="shared" si="3"/>
        <v>0</v>
      </c>
      <c r="H72" s="26">
        <f t="shared" si="10"/>
        <v>0</v>
      </c>
    </row>
    <row r="73" spans="1:10" s="16" customFormat="1" ht="15" x14ac:dyDescent="0.25">
      <c r="A73" s="27">
        <v>17000</v>
      </c>
      <c r="B73" s="3" t="s">
        <v>77</v>
      </c>
      <c r="C73" s="2">
        <f>+C74+C77</f>
        <v>0</v>
      </c>
      <c r="D73" s="2">
        <v>0</v>
      </c>
      <c r="E73" s="2">
        <f t="shared" si="11"/>
        <v>0</v>
      </c>
      <c r="F73" s="2">
        <v>0</v>
      </c>
      <c r="G73" s="2">
        <f t="shared" ref="G73:G136" si="12">+F73</f>
        <v>0</v>
      </c>
      <c r="H73" s="22">
        <f t="shared" si="10"/>
        <v>0</v>
      </c>
      <c r="I73" s="19"/>
    </row>
    <row r="74" spans="1:10" s="16" customFormat="1" ht="15" x14ac:dyDescent="0.25">
      <c r="A74" s="27">
        <v>17100</v>
      </c>
      <c r="B74" s="3" t="s">
        <v>78</v>
      </c>
      <c r="C74" s="2">
        <f>+C75+C76</f>
        <v>0</v>
      </c>
      <c r="D74" s="2">
        <v>0</v>
      </c>
      <c r="E74" s="2">
        <f t="shared" si="11"/>
        <v>0</v>
      </c>
      <c r="F74" s="2">
        <v>0</v>
      </c>
      <c r="G74" s="2">
        <f t="shared" si="12"/>
        <v>0</v>
      </c>
      <c r="H74" s="22">
        <f t="shared" si="10"/>
        <v>0</v>
      </c>
      <c r="I74" s="19"/>
    </row>
    <row r="75" spans="1:10" x14ac:dyDescent="0.2">
      <c r="A75" s="28">
        <v>17102</v>
      </c>
      <c r="B75" s="29" t="s">
        <v>79</v>
      </c>
      <c r="C75" s="25">
        <v>0</v>
      </c>
      <c r="D75" s="25">
        <v>0</v>
      </c>
      <c r="E75" s="25">
        <f t="shared" si="11"/>
        <v>0</v>
      </c>
      <c r="F75" s="25">
        <v>0</v>
      </c>
      <c r="G75" s="25">
        <f t="shared" si="12"/>
        <v>0</v>
      </c>
      <c r="H75" s="26">
        <f t="shared" si="10"/>
        <v>0</v>
      </c>
    </row>
    <row r="76" spans="1:10" x14ac:dyDescent="0.2">
      <c r="A76" s="28">
        <v>17104</v>
      </c>
      <c r="B76" s="29" t="s">
        <v>80</v>
      </c>
      <c r="C76" s="25">
        <v>0</v>
      </c>
      <c r="D76" s="25">
        <v>0</v>
      </c>
      <c r="E76" s="25">
        <f t="shared" si="11"/>
        <v>0</v>
      </c>
      <c r="F76" s="25">
        <v>0</v>
      </c>
      <c r="G76" s="25">
        <f t="shared" si="12"/>
        <v>0</v>
      </c>
      <c r="H76" s="26">
        <f t="shared" si="10"/>
        <v>0</v>
      </c>
    </row>
    <row r="77" spans="1:10" s="16" customFormat="1" ht="15" x14ac:dyDescent="0.25">
      <c r="A77" s="27">
        <v>17200</v>
      </c>
      <c r="B77" s="3" t="s">
        <v>81</v>
      </c>
      <c r="C77" s="2">
        <f>+C78</f>
        <v>0</v>
      </c>
      <c r="D77" s="2">
        <v>0</v>
      </c>
      <c r="E77" s="2">
        <f t="shared" si="11"/>
        <v>0</v>
      </c>
      <c r="F77" s="2">
        <v>0</v>
      </c>
      <c r="G77" s="2">
        <f t="shared" si="12"/>
        <v>0</v>
      </c>
      <c r="H77" s="22">
        <f t="shared" si="10"/>
        <v>0</v>
      </c>
      <c r="I77" s="19"/>
    </row>
    <row r="78" spans="1:10" ht="15" thickBot="1" x14ac:dyDescent="0.25">
      <c r="A78" s="42">
        <v>17201</v>
      </c>
      <c r="B78" s="43" t="s">
        <v>82</v>
      </c>
      <c r="C78" s="44">
        <v>0</v>
      </c>
      <c r="D78" s="44">
        <v>0</v>
      </c>
      <c r="E78" s="44">
        <f t="shared" si="11"/>
        <v>0</v>
      </c>
      <c r="F78" s="44">
        <v>0</v>
      </c>
      <c r="G78" s="44">
        <f t="shared" si="12"/>
        <v>0</v>
      </c>
      <c r="H78" s="45">
        <f t="shared" si="10"/>
        <v>0</v>
      </c>
    </row>
    <row r="79" spans="1:10" s="16" customFormat="1" ht="15" x14ac:dyDescent="0.25">
      <c r="A79" s="70">
        <v>20000</v>
      </c>
      <c r="B79" s="71" t="s">
        <v>83</v>
      </c>
      <c r="C79" s="60">
        <f>+C80+C96+C105+C115+C130+C143+C148+C158+C165</f>
        <v>1062729.0150000001</v>
      </c>
      <c r="D79" s="60">
        <f t="shared" ref="D79" si="13">+D81+D89+D96+D119+D123+D143+D148+D161+D165+D170+D175</f>
        <v>0</v>
      </c>
      <c r="E79" s="60">
        <f>+C79</f>
        <v>1062729.0150000001</v>
      </c>
      <c r="F79" s="60">
        <f>+F80+F96+F105+F115+F130+F143+F148+F158+F165</f>
        <v>1433690.27</v>
      </c>
      <c r="G79" s="60">
        <f t="shared" si="12"/>
        <v>1433690.27</v>
      </c>
      <c r="H79" s="61">
        <f t="shared" si="10"/>
        <v>-370961.25499999989</v>
      </c>
      <c r="I79" s="19"/>
      <c r="J79" s="19"/>
    </row>
    <row r="80" spans="1:10" s="16" customFormat="1" ht="15" x14ac:dyDescent="0.25">
      <c r="A80" s="27">
        <v>21000</v>
      </c>
      <c r="B80" s="3" t="s">
        <v>84</v>
      </c>
      <c r="C80" s="2">
        <f>+C81+C83+C85+C86+C87+C89+C91+C94</f>
        <v>94500</v>
      </c>
      <c r="D80" s="2">
        <f t="shared" ref="D80:G80" si="14">+D81+D83+D85+D86+D87+D89+D91+D94</f>
        <v>0</v>
      </c>
      <c r="E80" s="2">
        <f t="shared" si="14"/>
        <v>94500</v>
      </c>
      <c r="F80" s="2">
        <f t="shared" si="14"/>
        <v>104290.2</v>
      </c>
      <c r="G80" s="2">
        <f t="shared" si="14"/>
        <v>104290.2</v>
      </c>
      <c r="H80" s="22">
        <f t="shared" si="10"/>
        <v>-9790.1999999999971</v>
      </c>
      <c r="I80" s="19"/>
    </row>
    <row r="81" spans="1:11" s="16" customFormat="1" ht="15" x14ac:dyDescent="0.25">
      <c r="A81" s="27">
        <v>21100</v>
      </c>
      <c r="B81" s="3" t="s">
        <v>85</v>
      </c>
      <c r="C81" s="2">
        <f>+C82</f>
        <v>49500</v>
      </c>
      <c r="D81" s="2">
        <f t="shared" ref="D81:G81" si="15">+D82</f>
        <v>0</v>
      </c>
      <c r="E81" s="2">
        <f t="shared" si="15"/>
        <v>49500</v>
      </c>
      <c r="F81" s="2">
        <f t="shared" si="15"/>
        <v>37096.720000000001</v>
      </c>
      <c r="G81" s="2">
        <f t="shared" si="15"/>
        <v>37096.720000000001</v>
      </c>
      <c r="H81" s="22">
        <f t="shared" si="10"/>
        <v>12403.279999999999</v>
      </c>
      <c r="I81" s="19"/>
    </row>
    <row r="82" spans="1:11" x14ac:dyDescent="0.2">
      <c r="A82" s="28">
        <v>21101</v>
      </c>
      <c r="B82" s="29" t="s">
        <v>86</v>
      </c>
      <c r="C82" s="25">
        <f>(66000/4)*3</f>
        <v>49500</v>
      </c>
      <c r="D82" s="25">
        <v>0</v>
      </c>
      <c r="E82" s="25">
        <f t="shared" si="11"/>
        <v>49500</v>
      </c>
      <c r="F82" s="25">
        <v>37096.720000000001</v>
      </c>
      <c r="G82" s="25">
        <f t="shared" si="12"/>
        <v>37096.720000000001</v>
      </c>
      <c r="H82" s="26">
        <f t="shared" si="10"/>
        <v>12403.279999999999</v>
      </c>
      <c r="K82" s="9"/>
    </row>
    <row r="83" spans="1:11" s="16" customFormat="1" ht="15" x14ac:dyDescent="0.25">
      <c r="A83" s="27">
        <v>21200</v>
      </c>
      <c r="B83" s="1" t="s">
        <v>87</v>
      </c>
      <c r="C83" s="2">
        <f>+C84</f>
        <v>0</v>
      </c>
      <c r="D83" s="2">
        <f>+D84</f>
        <v>0</v>
      </c>
      <c r="E83" s="2">
        <f t="shared" si="11"/>
        <v>0</v>
      </c>
      <c r="F83" s="2">
        <f>+F84</f>
        <v>0</v>
      </c>
      <c r="G83" s="2">
        <f t="shared" si="12"/>
        <v>0</v>
      </c>
      <c r="H83" s="22">
        <f t="shared" si="10"/>
        <v>0</v>
      </c>
      <c r="I83" s="19"/>
    </row>
    <row r="84" spans="1:11" x14ac:dyDescent="0.2">
      <c r="A84" s="28">
        <v>21201</v>
      </c>
      <c r="B84" s="29" t="s">
        <v>88</v>
      </c>
      <c r="C84" s="25">
        <v>0</v>
      </c>
      <c r="D84" s="25">
        <v>0</v>
      </c>
      <c r="E84" s="25">
        <f t="shared" si="11"/>
        <v>0</v>
      </c>
      <c r="F84" s="25">
        <v>0</v>
      </c>
      <c r="G84" s="25">
        <f t="shared" si="12"/>
        <v>0</v>
      </c>
      <c r="H84" s="26">
        <f t="shared" si="10"/>
        <v>0</v>
      </c>
    </row>
    <row r="85" spans="1:11" s="16" customFormat="1" ht="15" x14ac:dyDescent="0.25">
      <c r="A85" s="27">
        <v>21300</v>
      </c>
      <c r="B85" s="5" t="s">
        <v>89</v>
      </c>
      <c r="C85" s="2">
        <v>0</v>
      </c>
      <c r="D85" s="2">
        <v>0</v>
      </c>
      <c r="E85" s="2">
        <f t="shared" si="11"/>
        <v>0</v>
      </c>
      <c r="F85" s="2">
        <v>0</v>
      </c>
      <c r="G85" s="2">
        <f t="shared" si="12"/>
        <v>0</v>
      </c>
      <c r="H85" s="22">
        <f t="shared" si="10"/>
        <v>0</v>
      </c>
      <c r="I85" s="19"/>
    </row>
    <row r="86" spans="1:11" s="16" customFormat="1" ht="15" x14ac:dyDescent="0.25">
      <c r="A86" s="27">
        <v>21400</v>
      </c>
      <c r="B86" s="6" t="s">
        <v>90</v>
      </c>
      <c r="C86" s="2">
        <v>0</v>
      </c>
      <c r="D86" s="2">
        <v>0</v>
      </c>
      <c r="E86" s="2">
        <f t="shared" si="11"/>
        <v>0</v>
      </c>
      <c r="F86" s="2">
        <v>0</v>
      </c>
      <c r="G86" s="2">
        <f t="shared" si="12"/>
        <v>0</v>
      </c>
      <c r="H86" s="22">
        <f t="shared" si="10"/>
        <v>0</v>
      </c>
      <c r="I86" s="19"/>
    </row>
    <row r="87" spans="1:11" s="16" customFormat="1" ht="15" x14ac:dyDescent="0.25">
      <c r="A87" s="27">
        <v>21500</v>
      </c>
      <c r="B87" s="3" t="s">
        <v>91</v>
      </c>
      <c r="C87" s="2">
        <f>+C88</f>
        <v>0</v>
      </c>
      <c r="D87" s="2">
        <v>0</v>
      </c>
      <c r="E87" s="2">
        <f t="shared" si="11"/>
        <v>0</v>
      </c>
      <c r="F87" s="2">
        <v>0</v>
      </c>
      <c r="G87" s="2">
        <f t="shared" si="12"/>
        <v>0</v>
      </c>
      <c r="H87" s="22">
        <f t="shared" si="10"/>
        <v>0</v>
      </c>
      <c r="I87" s="19"/>
    </row>
    <row r="88" spans="1:11" x14ac:dyDescent="0.2">
      <c r="A88" s="28">
        <v>21501</v>
      </c>
      <c r="B88" s="29" t="s">
        <v>92</v>
      </c>
      <c r="C88" s="25">
        <v>0</v>
      </c>
      <c r="D88" s="25">
        <v>0</v>
      </c>
      <c r="E88" s="25">
        <f t="shared" si="11"/>
        <v>0</v>
      </c>
      <c r="F88" s="25">
        <v>0</v>
      </c>
      <c r="G88" s="25">
        <f t="shared" si="12"/>
        <v>0</v>
      </c>
      <c r="H88" s="26">
        <f t="shared" si="10"/>
        <v>0</v>
      </c>
    </row>
    <row r="89" spans="1:11" s="16" customFormat="1" ht="15" x14ac:dyDescent="0.25">
      <c r="A89" s="27">
        <v>21600</v>
      </c>
      <c r="B89" s="3" t="s">
        <v>93</v>
      </c>
      <c r="C89" s="2">
        <f>+C90</f>
        <v>45000</v>
      </c>
      <c r="D89" s="2">
        <f t="shared" ref="D89:G89" si="16">+D90</f>
        <v>0</v>
      </c>
      <c r="E89" s="2">
        <f t="shared" si="16"/>
        <v>45000</v>
      </c>
      <c r="F89" s="2">
        <f>+F90</f>
        <v>67193.48</v>
      </c>
      <c r="G89" s="2">
        <f t="shared" si="16"/>
        <v>67193.48</v>
      </c>
      <c r="H89" s="22">
        <f t="shared" si="10"/>
        <v>-22193.479999999996</v>
      </c>
      <c r="I89" s="19"/>
    </row>
    <row r="90" spans="1:11" x14ac:dyDescent="0.2">
      <c r="A90" s="28">
        <v>21601</v>
      </c>
      <c r="B90" s="29" t="s">
        <v>94</v>
      </c>
      <c r="C90" s="25">
        <f>(60000/4)*3</f>
        <v>45000</v>
      </c>
      <c r="D90" s="25">
        <v>0</v>
      </c>
      <c r="E90" s="25">
        <f t="shared" si="11"/>
        <v>45000</v>
      </c>
      <c r="F90" s="25">
        <v>67193.48</v>
      </c>
      <c r="G90" s="25">
        <f t="shared" si="12"/>
        <v>67193.48</v>
      </c>
      <c r="H90" s="26">
        <f t="shared" si="10"/>
        <v>-22193.479999999996</v>
      </c>
    </row>
    <row r="91" spans="1:11" s="16" customFormat="1" ht="15" x14ac:dyDescent="0.25">
      <c r="A91" s="27">
        <v>21700</v>
      </c>
      <c r="B91" s="3" t="s">
        <v>95</v>
      </c>
      <c r="C91" s="2">
        <f>+C92+C93</f>
        <v>0</v>
      </c>
      <c r="D91" s="2">
        <v>0</v>
      </c>
      <c r="E91" s="2">
        <f t="shared" si="11"/>
        <v>0</v>
      </c>
      <c r="F91" s="2">
        <v>0</v>
      </c>
      <c r="G91" s="2">
        <f t="shared" si="12"/>
        <v>0</v>
      </c>
      <c r="H91" s="22">
        <f t="shared" si="10"/>
        <v>0</v>
      </c>
      <c r="I91" s="19"/>
    </row>
    <row r="92" spans="1:11" x14ac:dyDescent="0.2">
      <c r="A92" s="28">
        <v>21701</v>
      </c>
      <c r="B92" s="29" t="s">
        <v>96</v>
      </c>
      <c r="C92" s="25">
        <v>0</v>
      </c>
      <c r="D92" s="25">
        <v>0</v>
      </c>
      <c r="E92" s="25">
        <f t="shared" si="11"/>
        <v>0</v>
      </c>
      <c r="F92" s="25">
        <v>0</v>
      </c>
      <c r="G92" s="25">
        <f t="shared" si="12"/>
        <v>0</v>
      </c>
      <c r="H92" s="26">
        <f t="shared" si="10"/>
        <v>0</v>
      </c>
    </row>
    <row r="93" spans="1:11" x14ac:dyDescent="0.2">
      <c r="A93" s="28">
        <v>21702</v>
      </c>
      <c r="B93" s="29" t="s">
        <v>97</v>
      </c>
      <c r="C93" s="25">
        <v>0</v>
      </c>
      <c r="D93" s="25">
        <v>0</v>
      </c>
      <c r="E93" s="25">
        <f t="shared" si="11"/>
        <v>0</v>
      </c>
      <c r="F93" s="25">
        <v>0</v>
      </c>
      <c r="G93" s="25">
        <f t="shared" si="12"/>
        <v>0</v>
      </c>
      <c r="H93" s="26">
        <f t="shared" si="10"/>
        <v>0</v>
      </c>
    </row>
    <row r="94" spans="1:11" s="16" customFormat="1" ht="15" x14ac:dyDescent="0.25">
      <c r="A94" s="27">
        <v>21800</v>
      </c>
      <c r="B94" s="1" t="s">
        <v>98</v>
      </c>
      <c r="C94" s="2">
        <f>+C95</f>
        <v>0</v>
      </c>
      <c r="D94" s="2">
        <v>0</v>
      </c>
      <c r="E94" s="2">
        <f t="shared" si="11"/>
        <v>0</v>
      </c>
      <c r="F94" s="2">
        <v>0</v>
      </c>
      <c r="G94" s="2">
        <f t="shared" si="12"/>
        <v>0</v>
      </c>
      <c r="H94" s="22">
        <f t="shared" si="10"/>
        <v>0</v>
      </c>
      <c r="I94" s="19"/>
    </row>
    <row r="95" spans="1:11" x14ac:dyDescent="0.2">
      <c r="A95" s="28">
        <v>21801</v>
      </c>
      <c r="B95" s="29" t="s">
        <v>99</v>
      </c>
      <c r="C95" s="25">
        <v>0</v>
      </c>
      <c r="D95" s="25">
        <v>0</v>
      </c>
      <c r="E95" s="25">
        <f t="shared" si="11"/>
        <v>0</v>
      </c>
      <c r="F95" s="25">
        <v>0</v>
      </c>
      <c r="G95" s="25">
        <f t="shared" si="12"/>
        <v>0</v>
      </c>
      <c r="H95" s="26">
        <f t="shared" si="10"/>
        <v>0</v>
      </c>
    </row>
    <row r="96" spans="1:11" s="16" customFormat="1" ht="15" x14ac:dyDescent="0.25">
      <c r="A96" s="27">
        <v>22000</v>
      </c>
      <c r="B96" s="3" t="s">
        <v>100</v>
      </c>
      <c r="C96" s="2">
        <f>+C97+C101+C103</f>
        <v>34200</v>
      </c>
      <c r="D96" s="2">
        <f t="shared" ref="D96:G96" si="17">+D97+D101+D103</f>
        <v>0</v>
      </c>
      <c r="E96" s="2">
        <f t="shared" si="17"/>
        <v>34200</v>
      </c>
      <c r="F96" s="2">
        <f>+F97+F101+F103</f>
        <v>97266.36</v>
      </c>
      <c r="G96" s="2">
        <f t="shared" si="17"/>
        <v>97266.36</v>
      </c>
      <c r="H96" s="22">
        <f t="shared" si="10"/>
        <v>-63066.36</v>
      </c>
      <c r="I96" s="19"/>
    </row>
    <row r="97" spans="1:9" s="16" customFormat="1" ht="15" x14ac:dyDescent="0.25">
      <c r="A97" s="27">
        <v>22100</v>
      </c>
      <c r="B97" s="3" t="s">
        <v>101</v>
      </c>
      <c r="C97" s="2">
        <f>+C98+C99+C100</f>
        <v>34200</v>
      </c>
      <c r="D97" s="2">
        <f t="shared" ref="D97:G97" si="18">+D98+D99+D100</f>
        <v>0</v>
      </c>
      <c r="E97" s="2">
        <f t="shared" si="18"/>
        <v>34200</v>
      </c>
      <c r="F97" s="2">
        <f>+F98+F99+F100</f>
        <v>97266.36</v>
      </c>
      <c r="G97" s="2">
        <f t="shared" si="18"/>
        <v>97266.36</v>
      </c>
      <c r="H97" s="22">
        <f t="shared" si="10"/>
        <v>-63066.36</v>
      </c>
      <c r="I97" s="19"/>
    </row>
    <row r="98" spans="1:9" x14ac:dyDescent="0.2">
      <c r="A98" s="28">
        <v>22101</v>
      </c>
      <c r="B98" s="29" t="s">
        <v>102</v>
      </c>
      <c r="C98" s="25">
        <f>(45600/4)*3</f>
        <v>34200</v>
      </c>
      <c r="D98" s="25">
        <v>0</v>
      </c>
      <c r="E98" s="25">
        <f t="shared" si="11"/>
        <v>34200</v>
      </c>
      <c r="F98" s="25">
        <v>97266.36</v>
      </c>
      <c r="G98" s="25">
        <f t="shared" si="12"/>
        <v>97266.36</v>
      </c>
      <c r="H98" s="26">
        <f t="shared" si="10"/>
        <v>-63066.36</v>
      </c>
    </row>
    <row r="99" spans="1:9" x14ac:dyDescent="0.2">
      <c r="A99" s="28">
        <v>22102</v>
      </c>
      <c r="B99" s="29" t="s">
        <v>103</v>
      </c>
      <c r="C99" s="25">
        <v>0</v>
      </c>
      <c r="D99" s="25">
        <v>0</v>
      </c>
      <c r="E99" s="25">
        <f t="shared" si="11"/>
        <v>0</v>
      </c>
      <c r="F99" s="25">
        <v>0</v>
      </c>
      <c r="G99" s="25">
        <f t="shared" si="12"/>
        <v>0</v>
      </c>
      <c r="H99" s="26">
        <f t="shared" si="10"/>
        <v>0</v>
      </c>
    </row>
    <row r="100" spans="1:9" x14ac:dyDescent="0.2">
      <c r="A100" s="28">
        <v>22106</v>
      </c>
      <c r="B100" s="29" t="s">
        <v>104</v>
      </c>
      <c r="C100" s="25">
        <v>0</v>
      </c>
      <c r="D100" s="25">
        <v>0</v>
      </c>
      <c r="E100" s="25">
        <f t="shared" si="11"/>
        <v>0</v>
      </c>
      <c r="F100" s="25">
        <v>0</v>
      </c>
      <c r="G100" s="25">
        <f t="shared" si="12"/>
        <v>0</v>
      </c>
      <c r="H100" s="26">
        <f t="shared" si="10"/>
        <v>0</v>
      </c>
    </row>
    <row r="101" spans="1:9" s="16" customFormat="1" ht="15" x14ac:dyDescent="0.25">
      <c r="A101" s="27">
        <v>22200</v>
      </c>
      <c r="B101" s="3" t="s">
        <v>105</v>
      </c>
      <c r="C101" s="2">
        <f>+C102</f>
        <v>0</v>
      </c>
      <c r="D101" s="2">
        <v>0</v>
      </c>
      <c r="E101" s="2">
        <f t="shared" si="11"/>
        <v>0</v>
      </c>
      <c r="F101" s="2">
        <v>0</v>
      </c>
      <c r="G101" s="2">
        <f t="shared" si="12"/>
        <v>0</v>
      </c>
      <c r="H101" s="22">
        <f t="shared" si="10"/>
        <v>0</v>
      </c>
      <c r="I101" s="19"/>
    </row>
    <row r="102" spans="1:9" x14ac:dyDescent="0.2">
      <c r="A102" s="28">
        <v>22201</v>
      </c>
      <c r="B102" s="29" t="s">
        <v>106</v>
      </c>
      <c r="C102" s="25">
        <v>0</v>
      </c>
      <c r="D102" s="25">
        <v>0</v>
      </c>
      <c r="E102" s="25">
        <f t="shared" si="11"/>
        <v>0</v>
      </c>
      <c r="F102" s="25">
        <v>0</v>
      </c>
      <c r="G102" s="25">
        <f t="shared" si="12"/>
        <v>0</v>
      </c>
      <c r="H102" s="26">
        <f t="shared" si="10"/>
        <v>0</v>
      </c>
    </row>
    <row r="103" spans="1:9" s="16" customFormat="1" ht="15" x14ac:dyDescent="0.25">
      <c r="A103" s="27">
        <v>22300</v>
      </c>
      <c r="B103" s="3" t="s">
        <v>107</v>
      </c>
      <c r="C103" s="2">
        <f>+C104</f>
        <v>0</v>
      </c>
      <c r="D103" s="2">
        <v>0</v>
      </c>
      <c r="E103" s="2">
        <f t="shared" si="11"/>
        <v>0</v>
      </c>
      <c r="F103" s="2">
        <v>0</v>
      </c>
      <c r="G103" s="2">
        <f t="shared" si="12"/>
        <v>0</v>
      </c>
      <c r="H103" s="22">
        <f t="shared" si="10"/>
        <v>0</v>
      </c>
      <c r="I103" s="19"/>
    </row>
    <row r="104" spans="1:9" x14ac:dyDescent="0.2">
      <c r="A104" s="28">
        <v>22301</v>
      </c>
      <c r="B104" s="29" t="s">
        <v>108</v>
      </c>
      <c r="C104" s="25">
        <v>0</v>
      </c>
      <c r="D104" s="25">
        <v>0</v>
      </c>
      <c r="E104" s="25">
        <f t="shared" si="11"/>
        <v>0</v>
      </c>
      <c r="F104" s="25">
        <v>0</v>
      </c>
      <c r="G104" s="25">
        <f t="shared" si="12"/>
        <v>0</v>
      </c>
      <c r="H104" s="26">
        <f t="shared" si="10"/>
        <v>0</v>
      </c>
    </row>
    <row r="105" spans="1:9" s="16" customFormat="1" ht="15" x14ac:dyDescent="0.25">
      <c r="A105" s="27">
        <v>23000</v>
      </c>
      <c r="B105" s="3" t="s">
        <v>109</v>
      </c>
      <c r="C105" s="2">
        <f>+C106+C107+C108+C109+C110+C111+C112+C113+C114</f>
        <v>0</v>
      </c>
      <c r="D105" s="2">
        <f t="shared" ref="D105:F105" si="19">+D106+D107+D108+D109+D110+D111+D112+D113+D114</f>
        <v>0</v>
      </c>
      <c r="E105" s="2">
        <f t="shared" si="11"/>
        <v>0</v>
      </c>
      <c r="F105" s="2">
        <f t="shared" si="19"/>
        <v>0</v>
      </c>
      <c r="G105" s="2">
        <f t="shared" si="12"/>
        <v>0</v>
      </c>
      <c r="H105" s="22">
        <f t="shared" si="10"/>
        <v>0</v>
      </c>
      <c r="I105" s="19"/>
    </row>
    <row r="106" spans="1:9" s="16" customFormat="1" ht="15" x14ac:dyDescent="0.25">
      <c r="A106" s="27">
        <v>23100</v>
      </c>
      <c r="B106" s="6" t="s">
        <v>110</v>
      </c>
      <c r="C106" s="2">
        <v>0</v>
      </c>
      <c r="D106" s="2">
        <v>0</v>
      </c>
      <c r="E106" s="2">
        <f t="shared" si="11"/>
        <v>0</v>
      </c>
      <c r="F106" s="2">
        <v>0</v>
      </c>
      <c r="G106" s="2">
        <f t="shared" si="12"/>
        <v>0</v>
      </c>
      <c r="H106" s="22">
        <f t="shared" si="10"/>
        <v>0</v>
      </c>
      <c r="I106" s="19"/>
    </row>
    <row r="107" spans="1:9" s="16" customFormat="1" ht="15" x14ac:dyDescent="0.25">
      <c r="A107" s="27">
        <v>23200</v>
      </c>
      <c r="B107" s="6" t="s">
        <v>111</v>
      </c>
      <c r="C107" s="2">
        <v>0</v>
      </c>
      <c r="D107" s="2">
        <v>0</v>
      </c>
      <c r="E107" s="2">
        <f t="shared" si="11"/>
        <v>0</v>
      </c>
      <c r="F107" s="2">
        <v>0</v>
      </c>
      <c r="G107" s="2">
        <f t="shared" si="12"/>
        <v>0</v>
      </c>
      <c r="H107" s="22">
        <f t="shared" si="10"/>
        <v>0</v>
      </c>
      <c r="I107" s="19"/>
    </row>
    <row r="108" spans="1:9" s="16" customFormat="1" ht="15" x14ac:dyDescent="0.25">
      <c r="A108" s="27">
        <v>23300</v>
      </c>
      <c r="B108" s="6" t="s">
        <v>112</v>
      </c>
      <c r="C108" s="2">
        <v>0</v>
      </c>
      <c r="D108" s="2">
        <v>0</v>
      </c>
      <c r="E108" s="2">
        <f t="shared" si="11"/>
        <v>0</v>
      </c>
      <c r="F108" s="2">
        <v>0</v>
      </c>
      <c r="G108" s="2">
        <f t="shared" si="12"/>
        <v>0</v>
      </c>
      <c r="H108" s="22">
        <f t="shared" si="10"/>
        <v>0</v>
      </c>
      <c r="I108" s="19"/>
    </row>
    <row r="109" spans="1:9" s="16" customFormat="1" ht="15" x14ac:dyDescent="0.25">
      <c r="A109" s="27">
        <v>23400</v>
      </c>
      <c r="B109" s="6" t="s">
        <v>113</v>
      </c>
      <c r="C109" s="2">
        <v>0</v>
      </c>
      <c r="D109" s="2">
        <v>0</v>
      </c>
      <c r="E109" s="2">
        <f t="shared" si="11"/>
        <v>0</v>
      </c>
      <c r="F109" s="2">
        <v>0</v>
      </c>
      <c r="G109" s="2">
        <f t="shared" si="12"/>
        <v>0</v>
      </c>
      <c r="H109" s="22">
        <f t="shared" si="10"/>
        <v>0</v>
      </c>
      <c r="I109" s="19"/>
    </row>
    <row r="110" spans="1:9" s="16" customFormat="1" ht="15" x14ac:dyDescent="0.25">
      <c r="A110" s="27">
        <v>23500</v>
      </c>
      <c r="B110" s="6" t="s">
        <v>114</v>
      </c>
      <c r="C110" s="2">
        <v>0</v>
      </c>
      <c r="D110" s="2">
        <v>0</v>
      </c>
      <c r="E110" s="2">
        <f t="shared" si="11"/>
        <v>0</v>
      </c>
      <c r="F110" s="2">
        <v>0</v>
      </c>
      <c r="G110" s="2">
        <f t="shared" si="12"/>
        <v>0</v>
      </c>
      <c r="H110" s="22">
        <f t="shared" si="10"/>
        <v>0</v>
      </c>
      <c r="I110" s="19"/>
    </row>
    <row r="111" spans="1:9" s="16" customFormat="1" ht="15" x14ac:dyDescent="0.25">
      <c r="A111" s="27">
        <v>23600</v>
      </c>
      <c r="B111" s="6" t="s">
        <v>115</v>
      </c>
      <c r="C111" s="2">
        <v>0</v>
      </c>
      <c r="D111" s="2">
        <v>0</v>
      </c>
      <c r="E111" s="2">
        <f t="shared" si="11"/>
        <v>0</v>
      </c>
      <c r="F111" s="2">
        <v>0</v>
      </c>
      <c r="G111" s="2">
        <f t="shared" si="12"/>
        <v>0</v>
      </c>
      <c r="H111" s="22">
        <f t="shared" si="10"/>
        <v>0</v>
      </c>
      <c r="I111" s="19"/>
    </row>
    <row r="112" spans="1:9" s="16" customFormat="1" ht="15" x14ac:dyDescent="0.25">
      <c r="A112" s="27">
        <v>23700</v>
      </c>
      <c r="B112" s="6" t="s">
        <v>116</v>
      </c>
      <c r="C112" s="2">
        <v>0</v>
      </c>
      <c r="D112" s="2">
        <v>0</v>
      </c>
      <c r="E112" s="2">
        <f t="shared" si="11"/>
        <v>0</v>
      </c>
      <c r="F112" s="2">
        <v>0</v>
      </c>
      <c r="G112" s="2">
        <f t="shared" si="12"/>
        <v>0</v>
      </c>
      <c r="H112" s="22">
        <f t="shared" si="10"/>
        <v>0</v>
      </c>
      <c r="I112" s="19"/>
    </row>
    <row r="113" spans="1:9" s="16" customFormat="1" ht="15" x14ac:dyDescent="0.25">
      <c r="A113" s="27">
        <v>23800</v>
      </c>
      <c r="B113" s="5" t="s">
        <v>117</v>
      </c>
      <c r="C113" s="2">
        <v>0</v>
      </c>
      <c r="D113" s="2">
        <v>0</v>
      </c>
      <c r="E113" s="2">
        <f t="shared" si="11"/>
        <v>0</v>
      </c>
      <c r="F113" s="2">
        <v>0</v>
      </c>
      <c r="G113" s="2">
        <f t="shared" si="12"/>
        <v>0</v>
      </c>
      <c r="H113" s="22">
        <f t="shared" si="10"/>
        <v>0</v>
      </c>
      <c r="I113" s="19"/>
    </row>
    <row r="114" spans="1:9" s="16" customFormat="1" ht="15" x14ac:dyDescent="0.25">
      <c r="A114" s="27">
        <v>23900</v>
      </c>
      <c r="B114" s="5" t="s">
        <v>118</v>
      </c>
      <c r="C114" s="2">
        <v>0</v>
      </c>
      <c r="D114" s="2">
        <v>0</v>
      </c>
      <c r="E114" s="2">
        <f t="shared" si="11"/>
        <v>0</v>
      </c>
      <c r="F114" s="2">
        <v>0</v>
      </c>
      <c r="G114" s="2">
        <f t="shared" si="12"/>
        <v>0</v>
      </c>
      <c r="H114" s="22">
        <f t="shared" si="10"/>
        <v>0</v>
      </c>
      <c r="I114" s="19"/>
    </row>
    <row r="115" spans="1:9" s="16" customFormat="1" ht="15" x14ac:dyDescent="0.25">
      <c r="A115" s="27">
        <v>24000</v>
      </c>
      <c r="B115" s="3" t="s">
        <v>119</v>
      </c>
      <c r="C115" s="2">
        <f>+C116+C117+C119+C121+C122+C123+C125+C126+C128</f>
        <v>18000</v>
      </c>
      <c r="D115" s="2">
        <f t="shared" ref="D115:G115" si="20">+D116+D117+D119+D121+D122+D123+D125+D126+D128</f>
        <v>0</v>
      </c>
      <c r="E115" s="2">
        <f t="shared" si="20"/>
        <v>18000</v>
      </c>
      <c r="F115" s="2">
        <f>+F116+F117+F119+F121+F122+F123+F125+F126+F128</f>
        <v>56561.24</v>
      </c>
      <c r="G115" s="2">
        <f t="shared" si="20"/>
        <v>56561.24</v>
      </c>
      <c r="H115" s="22">
        <f t="shared" si="10"/>
        <v>-38561.24</v>
      </c>
      <c r="I115" s="19"/>
    </row>
    <row r="116" spans="1:9" s="16" customFormat="1" ht="15" x14ac:dyDescent="0.25">
      <c r="A116" s="27">
        <v>24100</v>
      </c>
      <c r="B116" s="6" t="s">
        <v>120</v>
      </c>
      <c r="C116" s="2">
        <v>0</v>
      </c>
      <c r="D116" s="2">
        <v>0</v>
      </c>
      <c r="E116" s="2">
        <f t="shared" si="11"/>
        <v>0</v>
      </c>
      <c r="F116" s="2">
        <v>0</v>
      </c>
      <c r="G116" s="2">
        <f t="shared" si="12"/>
        <v>0</v>
      </c>
      <c r="H116" s="22">
        <f t="shared" si="10"/>
        <v>0</v>
      </c>
      <c r="I116" s="19"/>
    </row>
    <row r="117" spans="1:9" s="16" customFormat="1" ht="15" x14ac:dyDescent="0.25">
      <c r="A117" s="27">
        <v>24200</v>
      </c>
      <c r="B117" s="3" t="s">
        <v>121</v>
      </c>
      <c r="C117" s="2">
        <f>+C118</f>
        <v>0</v>
      </c>
      <c r="D117" s="2">
        <f t="shared" ref="D117:F117" si="21">+D118</f>
        <v>0</v>
      </c>
      <c r="E117" s="2">
        <f t="shared" si="11"/>
        <v>0</v>
      </c>
      <c r="F117" s="2">
        <f t="shared" si="21"/>
        <v>0</v>
      </c>
      <c r="G117" s="2">
        <f t="shared" si="12"/>
        <v>0</v>
      </c>
      <c r="H117" s="22">
        <f t="shared" si="10"/>
        <v>0</v>
      </c>
      <c r="I117" s="19"/>
    </row>
    <row r="118" spans="1:9" x14ac:dyDescent="0.2">
      <c r="A118" s="28">
        <v>24201</v>
      </c>
      <c r="B118" s="29" t="s">
        <v>122</v>
      </c>
      <c r="C118" s="25">
        <v>0</v>
      </c>
      <c r="D118" s="25">
        <v>0</v>
      </c>
      <c r="E118" s="25">
        <f t="shared" si="11"/>
        <v>0</v>
      </c>
      <c r="F118" s="25">
        <v>0</v>
      </c>
      <c r="G118" s="25">
        <f t="shared" si="12"/>
        <v>0</v>
      </c>
      <c r="H118" s="26">
        <f t="shared" si="10"/>
        <v>0</v>
      </c>
    </row>
    <row r="119" spans="1:9" s="16" customFormat="1" ht="15" x14ac:dyDescent="0.25">
      <c r="A119" s="27">
        <v>24300</v>
      </c>
      <c r="B119" s="3" t="s">
        <v>123</v>
      </c>
      <c r="C119" s="2">
        <f>+C120</f>
        <v>9000</v>
      </c>
      <c r="D119" s="2">
        <f t="shared" ref="D119:G119" si="22">+D120</f>
        <v>0</v>
      </c>
      <c r="E119" s="2">
        <f t="shared" si="22"/>
        <v>9000</v>
      </c>
      <c r="F119" s="2">
        <f t="shared" si="22"/>
        <v>0</v>
      </c>
      <c r="G119" s="2">
        <f t="shared" si="22"/>
        <v>0</v>
      </c>
      <c r="H119" s="22">
        <f t="shared" si="10"/>
        <v>9000</v>
      </c>
      <c r="I119" s="19"/>
    </row>
    <row r="120" spans="1:9" ht="13.5" customHeight="1" x14ac:dyDescent="0.2">
      <c r="A120" s="28">
        <v>24301</v>
      </c>
      <c r="B120" s="29" t="s">
        <v>124</v>
      </c>
      <c r="C120" s="25">
        <f>(12000/4)*3</f>
        <v>9000</v>
      </c>
      <c r="D120" s="25">
        <v>0</v>
      </c>
      <c r="E120" s="25">
        <f t="shared" si="11"/>
        <v>9000</v>
      </c>
      <c r="F120" s="25">
        <v>0</v>
      </c>
      <c r="G120" s="25">
        <f t="shared" si="12"/>
        <v>0</v>
      </c>
      <c r="H120" s="26">
        <f t="shared" si="10"/>
        <v>9000</v>
      </c>
    </row>
    <row r="121" spans="1:9" s="16" customFormat="1" ht="15" x14ac:dyDescent="0.25">
      <c r="A121" s="27">
        <v>24400</v>
      </c>
      <c r="B121" s="6" t="s">
        <v>125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2">
        <f t="shared" si="10"/>
        <v>0</v>
      </c>
      <c r="I121" s="19"/>
    </row>
    <row r="122" spans="1:9" s="16" customFormat="1" ht="15" x14ac:dyDescent="0.25">
      <c r="A122" s="27">
        <v>24500</v>
      </c>
      <c r="B122" s="6" t="s">
        <v>126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2">
        <f t="shared" si="10"/>
        <v>0</v>
      </c>
      <c r="I122" s="19"/>
    </row>
    <row r="123" spans="1:9" s="16" customFormat="1" ht="15" x14ac:dyDescent="0.25">
      <c r="A123" s="27">
        <v>24600</v>
      </c>
      <c r="B123" s="3" t="s">
        <v>127</v>
      </c>
      <c r="C123" s="2">
        <f>+C124</f>
        <v>9000</v>
      </c>
      <c r="D123" s="2">
        <f t="shared" ref="D123:G123" si="23">+D124</f>
        <v>0</v>
      </c>
      <c r="E123" s="2">
        <f t="shared" si="23"/>
        <v>9000</v>
      </c>
      <c r="F123" s="2">
        <f>+F124</f>
        <v>56561.24</v>
      </c>
      <c r="G123" s="2">
        <f t="shared" si="23"/>
        <v>56561.24</v>
      </c>
      <c r="H123" s="22">
        <f t="shared" si="10"/>
        <v>-47561.24</v>
      </c>
      <c r="I123" s="19"/>
    </row>
    <row r="124" spans="1:9" x14ac:dyDescent="0.2">
      <c r="A124" s="28">
        <v>24601</v>
      </c>
      <c r="B124" s="29" t="s">
        <v>128</v>
      </c>
      <c r="C124" s="25">
        <f>(12000/4)*3</f>
        <v>9000</v>
      </c>
      <c r="D124" s="25">
        <v>0</v>
      </c>
      <c r="E124" s="25">
        <f t="shared" si="11"/>
        <v>9000</v>
      </c>
      <c r="F124" s="25">
        <v>56561.24</v>
      </c>
      <c r="G124" s="25">
        <f t="shared" si="12"/>
        <v>56561.24</v>
      </c>
      <c r="H124" s="26">
        <f t="shared" si="10"/>
        <v>-47561.24</v>
      </c>
    </row>
    <row r="125" spans="1:9" s="16" customFormat="1" ht="15" x14ac:dyDescent="0.25">
      <c r="A125" s="27">
        <v>24700</v>
      </c>
      <c r="B125" s="6" t="s">
        <v>129</v>
      </c>
      <c r="C125" s="2">
        <v>0</v>
      </c>
      <c r="D125" s="2">
        <v>0</v>
      </c>
      <c r="E125" s="2">
        <f t="shared" si="11"/>
        <v>0</v>
      </c>
      <c r="F125" s="2">
        <v>0</v>
      </c>
      <c r="G125" s="2">
        <f t="shared" si="12"/>
        <v>0</v>
      </c>
      <c r="H125" s="22">
        <f t="shared" si="10"/>
        <v>0</v>
      </c>
      <c r="I125" s="19"/>
    </row>
    <row r="126" spans="1:9" s="16" customFormat="1" ht="15" x14ac:dyDescent="0.25">
      <c r="A126" s="27">
        <v>24800</v>
      </c>
      <c r="B126" s="3" t="s">
        <v>130</v>
      </c>
      <c r="C126" s="2">
        <f>+C127</f>
        <v>0</v>
      </c>
      <c r="D126" s="2">
        <f>+D127</f>
        <v>0</v>
      </c>
      <c r="E126" s="2">
        <f t="shared" si="11"/>
        <v>0</v>
      </c>
      <c r="F126" s="2">
        <f t="shared" ref="F126" si="24">+F127</f>
        <v>0</v>
      </c>
      <c r="G126" s="2">
        <f t="shared" si="12"/>
        <v>0</v>
      </c>
      <c r="H126" s="22">
        <f t="shared" si="10"/>
        <v>0</v>
      </c>
      <c r="I126" s="19"/>
    </row>
    <row r="127" spans="1:9" x14ac:dyDescent="0.2">
      <c r="A127" s="28">
        <v>24801</v>
      </c>
      <c r="B127" s="29" t="s">
        <v>131</v>
      </c>
      <c r="C127" s="25">
        <v>0</v>
      </c>
      <c r="D127" s="25">
        <v>0</v>
      </c>
      <c r="E127" s="25">
        <f t="shared" si="11"/>
        <v>0</v>
      </c>
      <c r="F127" s="25">
        <v>0</v>
      </c>
      <c r="G127" s="25">
        <f t="shared" si="12"/>
        <v>0</v>
      </c>
      <c r="H127" s="26">
        <f t="shared" si="10"/>
        <v>0</v>
      </c>
    </row>
    <row r="128" spans="1:9" s="16" customFormat="1" ht="15" x14ac:dyDescent="0.25">
      <c r="A128" s="27">
        <v>24900</v>
      </c>
      <c r="B128" s="1" t="s">
        <v>132</v>
      </c>
      <c r="C128" s="2">
        <f>+C129</f>
        <v>0</v>
      </c>
      <c r="D128" s="2">
        <v>0</v>
      </c>
      <c r="E128" s="2">
        <f t="shared" si="11"/>
        <v>0</v>
      </c>
      <c r="F128" s="2">
        <v>0</v>
      </c>
      <c r="G128" s="2">
        <f t="shared" si="12"/>
        <v>0</v>
      </c>
      <c r="H128" s="22">
        <f t="shared" si="10"/>
        <v>0</v>
      </c>
      <c r="I128" s="19"/>
    </row>
    <row r="129" spans="1:9" x14ac:dyDescent="0.2">
      <c r="A129" s="28">
        <v>24901</v>
      </c>
      <c r="B129" s="24" t="s">
        <v>133</v>
      </c>
      <c r="C129" s="25">
        <v>0</v>
      </c>
      <c r="D129" s="25">
        <v>0</v>
      </c>
      <c r="E129" s="25">
        <f t="shared" si="11"/>
        <v>0</v>
      </c>
      <c r="F129" s="25">
        <v>0</v>
      </c>
      <c r="G129" s="25">
        <f t="shared" si="12"/>
        <v>0</v>
      </c>
      <c r="H129" s="26">
        <f t="shared" si="10"/>
        <v>0</v>
      </c>
    </row>
    <row r="130" spans="1:9" s="16" customFormat="1" ht="15" x14ac:dyDescent="0.25">
      <c r="A130" s="27">
        <v>25000</v>
      </c>
      <c r="B130" s="1" t="s">
        <v>134</v>
      </c>
      <c r="C130" s="2">
        <f>+C131+C133+C135+C137+C139+C141+C142</f>
        <v>0</v>
      </c>
      <c r="D130" s="2">
        <v>0</v>
      </c>
      <c r="E130" s="2">
        <f t="shared" si="11"/>
        <v>0</v>
      </c>
      <c r="F130" s="2">
        <v>0</v>
      </c>
      <c r="G130" s="2">
        <f t="shared" si="12"/>
        <v>0</v>
      </c>
      <c r="H130" s="22">
        <f t="shared" si="10"/>
        <v>0</v>
      </c>
      <c r="I130" s="19"/>
    </row>
    <row r="131" spans="1:9" s="16" customFormat="1" ht="15" x14ac:dyDescent="0.25">
      <c r="A131" s="27">
        <v>25100</v>
      </c>
      <c r="B131" s="3" t="s">
        <v>135</v>
      </c>
      <c r="C131" s="2">
        <f>+C132</f>
        <v>0</v>
      </c>
      <c r="D131" s="2">
        <v>0</v>
      </c>
      <c r="E131" s="2">
        <f t="shared" si="11"/>
        <v>0</v>
      </c>
      <c r="F131" s="2">
        <v>0</v>
      </c>
      <c r="G131" s="2">
        <f t="shared" si="12"/>
        <v>0</v>
      </c>
      <c r="H131" s="22">
        <f t="shared" si="10"/>
        <v>0</v>
      </c>
      <c r="I131" s="19"/>
    </row>
    <row r="132" spans="1:9" x14ac:dyDescent="0.2">
      <c r="A132" s="28">
        <v>25101</v>
      </c>
      <c r="B132" s="29" t="s">
        <v>136</v>
      </c>
      <c r="C132" s="25">
        <v>0</v>
      </c>
      <c r="D132" s="25">
        <v>0</v>
      </c>
      <c r="E132" s="25">
        <f t="shared" si="11"/>
        <v>0</v>
      </c>
      <c r="F132" s="25">
        <v>0</v>
      </c>
      <c r="G132" s="25">
        <f t="shared" si="12"/>
        <v>0</v>
      </c>
      <c r="H132" s="26">
        <f t="shared" si="10"/>
        <v>0</v>
      </c>
    </row>
    <row r="133" spans="1:9" s="16" customFormat="1" ht="15" x14ac:dyDescent="0.25">
      <c r="A133" s="27">
        <v>25200</v>
      </c>
      <c r="B133" s="1" t="s">
        <v>137</v>
      </c>
      <c r="C133" s="2">
        <f>+C134</f>
        <v>0</v>
      </c>
      <c r="D133" s="2">
        <v>0</v>
      </c>
      <c r="E133" s="2">
        <f t="shared" si="11"/>
        <v>0</v>
      </c>
      <c r="F133" s="2">
        <v>0</v>
      </c>
      <c r="G133" s="2">
        <f t="shared" si="12"/>
        <v>0</v>
      </c>
      <c r="H133" s="22">
        <f t="shared" si="10"/>
        <v>0</v>
      </c>
      <c r="I133" s="19"/>
    </row>
    <row r="134" spans="1:9" x14ac:dyDescent="0.2">
      <c r="A134" s="28">
        <v>25201</v>
      </c>
      <c r="B134" s="24" t="s">
        <v>138</v>
      </c>
      <c r="C134" s="25">
        <v>0</v>
      </c>
      <c r="D134" s="25">
        <v>0</v>
      </c>
      <c r="E134" s="25">
        <f t="shared" si="11"/>
        <v>0</v>
      </c>
      <c r="F134" s="25">
        <v>0</v>
      </c>
      <c r="G134" s="25">
        <f t="shared" si="12"/>
        <v>0</v>
      </c>
      <c r="H134" s="26">
        <f t="shared" si="10"/>
        <v>0</v>
      </c>
    </row>
    <row r="135" spans="1:9" s="16" customFormat="1" ht="15" x14ac:dyDescent="0.25">
      <c r="A135" s="27">
        <v>25300</v>
      </c>
      <c r="B135" s="1" t="s">
        <v>139</v>
      </c>
      <c r="C135" s="2">
        <f>+C136</f>
        <v>0</v>
      </c>
      <c r="D135" s="2">
        <v>0</v>
      </c>
      <c r="E135" s="2">
        <f t="shared" si="11"/>
        <v>0</v>
      </c>
      <c r="F135" s="2">
        <v>0</v>
      </c>
      <c r="G135" s="2">
        <f t="shared" si="12"/>
        <v>0</v>
      </c>
      <c r="H135" s="22">
        <f t="shared" ref="H135:H198" si="25">+E135-F135</f>
        <v>0</v>
      </c>
      <c r="I135" s="19"/>
    </row>
    <row r="136" spans="1:9" x14ac:dyDescent="0.2">
      <c r="A136" s="28">
        <v>25301</v>
      </c>
      <c r="B136" s="24" t="s">
        <v>140</v>
      </c>
      <c r="C136" s="25">
        <v>0</v>
      </c>
      <c r="D136" s="25">
        <v>0</v>
      </c>
      <c r="E136" s="25">
        <f t="shared" ref="E136:E199" si="26">+C136</f>
        <v>0</v>
      </c>
      <c r="F136" s="25">
        <v>0</v>
      </c>
      <c r="G136" s="25">
        <f t="shared" si="12"/>
        <v>0</v>
      </c>
      <c r="H136" s="26">
        <f t="shared" si="25"/>
        <v>0</v>
      </c>
    </row>
    <row r="137" spans="1:9" s="16" customFormat="1" ht="15" x14ac:dyDescent="0.25">
      <c r="A137" s="27">
        <v>25400</v>
      </c>
      <c r="B137" s="1" t="s">
        <v>141</v>
      </c>
      <c r="C137" s="2">
        <f>+C138</f>
        <v>0</v>
      </c>
      <c r="D137" s="2">
        <v>0</v>
      </c>
      <c r="E137" s="2">
        <f t="shared" si="26"/>
        <v>0</v>
      </c>
      <c r="F137" s="2">
        <v>0</v>
      </c>
      <c r="G137" s="2">
        <f t="shared" ref="G137:G200" si="27">+F137</f>
        <v>0</v>
      </c>
      <c r="H137" s="22">
        <f t="shared" si="25"/>
        <v>0</v>
      </c>
      <c r="I137" s="19"/>
    </row>
    <row r="138" spans="1:9" x14ac:dyDescent="0.2">
      <c r="A138" s="28">
        <v>25401</v>
      </c>
      <c r="B138" s="24" t="s">
        <v>142</v>
      </c>
      <c r="C138" s="25">
        <v>0</v>
      </c>
      <c r="D138" s="25">
        <v>0</v>
      </c>
      <c r="E138" s="25">
        <f t="shared" si="26"/>
        <v>0</v>
      </c>
      <c r="F138" s="25">
        <v>0</v>
      </c>
      <c r="G138" s="25">
        <f t="shared" si="27"/>
        <v>0</v>
      </c>
      <c r="H138" s="26">
        <f t="shared" si="25"/>
        <v>0</v>
      </c>
    </row>
    <row r="139" spans="1:9" s="16" customFormat="1" ht="15" x14ac:dyDescent="0.25">
      <c r="A139" s="27">
        <v>25500</v>
      </c>
      <c r="B139" s="3" t="s">
        <v>143</v>
      </c>
      <c r="C139" s="2">
        <f>+C140</f>
        <v>0</v>
      </c>
      <c r="D139" s="2">
        <v>0</v>
      </c>
      <c r="E139" s="2">
        <f t="shared" si="26"/>
        <v>0</v>
      </c>
      <c r="F139" s="2">
        <v>0</v>
      </c>
      <c r="G139" s="2">
        <f t="shared" si="27"/>
        <v>0</v>
      </c>
      <c r="H139" s="22">
        <f t="shared" si="25"/>
        <v>0</v>
      </c>
      <c r="I139" s="19"/>
    </row>
    <row r="140" spans="1:9" x14ac:dyDescent="0.2">
      <c r="A140" s="28">
        <v>25501</v>
      </c>
      <c r="B140" s="24" t="s">
        <v>144</v>
      </c>
      <c r="C140" s="25">
        <v>0</v>
      </c>
      <c r="D140" s="25">
        <v>0</v>
      </c>
      <c r="E140" s="25">
        <f t="shared" si="26"/>
        <v>0</v>
      </c>
      <c r="F140" s="25">
        <v>0</v>
      </c>
      <c r="G140" s="25">
        <f t="shared" si="27"/>
        <v>0</v>
      </c>
      <c r="H140" s="26">
        <f t="shared" si="25"/>
        <v>0</v>
      </c>
    </row>
    <row r="141" spans="1:9" s="16" customFormat="1" ht="15" x14ac:dyDescent="0.25">
      <c r="A141" s="27">
        <v>25600</v>
      </c>
      <c r="B141" s="5" t="s">
        <v>145</v>
      </c>
      <c r="C141" s="2">
        <v>0</v>
      </c>
      <c r="D141" s="2">
        <v>0</v>
      </c>
      <c r="E141" s="2">
        <f t="shared" si="26"/>
        <v>0</v>
      </c>
      <c r="F141" s="2">
        <v>0</v>
      </c>
      <c r="G141" s="2">
        <f t="shared" si="27"/>
        <v>0</v>
      </c>
      <c r="H141" s="22">
        <f t="shared" si="25"/>
        <v>0</v>
      </c>
      <c r="I141" s="19"/>
    </row>
    <row r="142" spans="1:9" s="16" customFormat="1" ht="15" x14ac:dyDescent="0.25">
      <c r="A142" s="27">
        <v>25900</v>
      </c>
      <c r="B142" s="5" t="s">
        <v>146</v>
      </c>
      <c r="C142" s="2">
        <v>0</v>
      </c>
      <c r="D142" s="2">
        <v>0</v>
      </c>
      <c r="E142" s="2">
        <f t="shared" si="26"/>
        <v>0</v>
      </c>
      <c r="F142" s="2">
        <v>0</v>
      </c>
      <c r="G142" s="2">
        <f t="shared" si="27"/>
        <v>0</v>
      </c>
      <c r="H142" s="22">
        <f t="shared" si="25"/>
        <v>0</v>
      </c>
      <c r="I142" s="19"/>
    </row>
    <row r="143" spans="1:9" s="16" customFormat="1" ht="15" x14ac:dyDescent="0.25">
      <c r="A143" s="27">
        <v>26000</v>
      </c>
      <c r="B143" s="1" t="s">
        <v>147</v>
      </c>
      <c r="C143" s="2">
        <f>+C144+C147</f>
        <v>864729.01500000001</v>
      </c>
      <c r="D143" s="2">
        <f t="shared" ref="D143:G143" si="28">+D144+D147</f>
        <v>0</v>
      </c>
      <c r="E143" s="2">
        <f t="shared" si="28"/>
        <v>864729.01500000001</v>
      </c>
      <c r="F143" s="2">
        <f>+F144+F147</f>
        <v>1131483.69</v>
      </c>
      <c r="G143" s="2">
        <f t="shared" si="28"/>
        <v>1131483.69</v>
      </c>
      <c r="H143" s="22">
        <f t="shared" si="25"/>
        <v>-266754.67499999993</v>
      </c>
      <c r="I143" s="19"/>
    </row>
    <row r="144" spans="1:9" s="16" customFormat="1" ht="15" x14ac:dyDescent="0.25">
      <c r="A144" s="27">
        <v>26100</v>
      </c>
      <c r="B144" s="1" t="s">
        <v>147</v>
      </c>
      <c r="C144" s="2">
        <f>+C145+C146</f>
        <v>864729.01500000001</v>
      </c>
      <c r="D144" s="2">
        <f t="shared" ref="D144:G144" si="29">+D145+D146</f>
        <v>0</v>
      </c>
      <c r="E144" s="2">
        <f t="shared" si="29"/>
        <v>864729.01500000001</v>
      </c>
      <c r="F144" s="2">
        <f>+F145+F146</f>
        <v>1131483.69</v>
      </c>
      <c r="G144" s="2">
        <f t="shared" si="29"/>
        <v>1131483.69</v>
      </c>
      <c r="H144" s="22">
        <f t="shared" si="25"/>
        <v>-266754.67499999993</v>
      </c>
      <c r="I144" s="19"/>
    </row>
    <row r="145" spans="1:9" x14ac:dyDescent="0.2">
      <c r="A145" s="28">
        <v>26101</v>
      </c>
      <c r="B145" s="24" t="s">
        <v>148</v>
      </c>
      <c r="C145" s="25">
        <f>(993372.02/4)*3</f>
        <v>745029.01500000001</v>
      </c>
      <c r="D145" s="25">
        <v>0</v>
      </c>
      <c r="E145" s="25">
        <f t="shared" si="26"/>
        <v>745029.01500000001</v>
      </c>
      <c r="F145" s="25">
        <v>908788.2</v>
      </c>
      <c r="G145" s="25">
        <f t="shared" si="27"/>
        <v>908788.2</v>
      </c>
      <c r="H145" s="26">
        <f t="shared" si="25"/>
        <v>-163759.18499999994</v>
      </c>
    </row>
    <row r="146" spans="1:9" x14ac:dyDescent="0.2">
      <c r="A146" s="28">
        <v>26102</v>
      </c>
      <c r="B146" s="29" t="s">
        <v>149</v>
      </c>
      <c r="C146" s="25">
        <f>(159600/4)*3</f>
        <v>119700</v>
      </c>
      <c r="D146" s="25">
        <v>0</v>
      </c>
      <c r="E146" s="25">
        <f t="shared" si="26"/>
        <v>119700</v>
      </c>
      <c r="F146" s="25">
        <v>222695.49</v>
      </c>
      <c r="G146" s="25">
        <f t="shared" si="27"/>
        <v>222695.49</v>
      </c>
      <c r="H146" s="26">
        <f t="shared" si="25"/>
        <v>-102995.48999999999</v>
      </c>
    </row>
    <row r="147" spans="1:9" s="16" customFormat="1" ht="15" x14ac:dyDescent="0.25">
      <c r="A147" s="27">
        <v>26200</v>
      </c>
      <c r="B147" s="3" t="s">
        <v>150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2">
        <f t="shared" si="25"/>
        <v>0</v>
      </c>
      <c r="I147" s="19"/>
    </row>
    <row r="148" spans="1:9" s="16" customFormat="1" ht="15" x14ac:dyDescent="0.25">
      <c r="A148" s="27">
        <v>27000</v>
      </c>
      <c r="B148" s="3" t="s">
        <v>151</v>
      </c>
      <c r="C148" s="2">
        <f>+C149+C151+C153+C155+C156</f>
        <v>24300</v>
      </c>
      <c r="D148" s="2">
        <f t="shared" ref="D148:G148" si="30">+D149+D151+D153+D155+D156</f>
        <v>0</v>
      </c>
      <c r="E148" s="2">
        <f t="shared" si="30"/>
        <v>24300</v>
      </c>
      <c r="F148" s="2">
        <f>+F149+F151+F153+F155+F156</f>
        <v>9084.4</v>
      </c>
      <c r="G148" s="2">
        <f t="shared" si="30"/>
        <v>9084.4</v>
      </c>
      <c r="H148" s="22">
        <f t="shared" si="25"/>
        <v>15215.6</v>
      </c>
      <c r="I148" s="19"/>
    </row>
    <row r="149" spans="1:9" s="16" customFormat="1" ht="15" x14ac:dyDescent="0.25">
      <c r="A149" s="27">
        <v>27100</v>
      </c>
      <c r="B149" s="1" t="s">
        <v>152</v>
      </c>
      <c r="C149" s="2">
        <f>+C150</f>
        <v>24300</v>
      </c>
      <c r="D149" s="2">
        <f t="shared" ref="D149:G149" si="31">+D150</f>
        <v>0</v>
      </c>
      <c r="E149" s="2">
        <f t="shared" si="31"/>
        <v>24300</v>
      </c>
      <c r="F149" s="2">
        <f t="shared" si="31"/>
        <v>9084.4</v>
      </c>
      <c r="G149" s="2">
        <f t="shared" si="31"/>
        <v>9084.4</v>
      </c>
      <c r="H149" s="22">
        <f t="shared" si="25"/>
        <v>15215.6</v>
      </c>
      <c r="I149" s="19"/>
    </row>
    <row r="150" spans="1:9" x14ac:dyDescent="0.2">
      <c r="A150" s="28">
        <v>27101</v>
      </c>
      <c r="B150" s="24" t="s">
        <v>153</v>
      </c>
      <c r="C150" s="25">
        <f>(32400/4)*3</f>
        <v>24300</v>
      </c>
      <c r="D150" s="25">
        <v>0</v>
      </c>
      <c r="E150" s="25">
        <f t="shared" si="26"/>
        <v>24300</v>
      </c>
      <c r="F150" s="25">
        <v>9084.4</v>
      </c>
      <c r="G150" s="25">
        <f t="shared" si="27"/>
        <v>9084.4</v>
      </c>
      <c r="H150" s="26">
        <f t="shared" si="25"/>
        <v>15215.6</v>
      </c>
    </row>
    <row r="151" spans="1:9" s="16" customFormat="1" ht="15" x14ac:dyDescent="0.25">
      <c r="A151" s="27">
        <v>27200</v>
      </c>
      <c r="B151" s="1" t="s">
        <v>154</v>
      </c>
      <c r="C151" s="2">
        <f>+C152</f>
        <v>0</v>
      </c>
      <c r="D151" s="2">
        <v>0</v>
      </c>
      <c r="E151" s="2">
        <f t="shared" si="26"/>
        <v>0</v>
      </c>
      <c r="F151" s="2">
        <v>0</v>
      </c>
      <c r="G151" s="2">
        <f t="shared" si="27"/>
        <v>0</v>
      </c>
      <c r="H151" s="22">
        <f t="shared" si="25"/>
        <v>0</v>
      </c>
      <c r="I151" s="19"/>
    </row>
    <row r="152" spans="1:9" x14ac:dyDescent="0.2">
      <c r="A152" s="28">
        <v>27201</v>
      </c>
      <c r="B152" s="24" t="s">
        <v>155</v>
      </c>
      <c r="C152" s="25">
        <v>0</v>
      </c>
      <c r="D152" s="25">
        <v>0</v>
      </c>
      <c r="E152" s="25">
        <f t="shared" si="26"/>
        <v>0</v>
      </c>
      <c r="F152" s="25">
        <v>0</v>
      </c>
      <c r="G152" s="25">
        <f t="shared" si="27"/>
        <v>0</v>
      </c>
      <c r="H152" s="26">
        <f t="shared" si="25"/>
        <v>0</v>
      </c>
    </row>
    <row r="153" spans="1:9" s="16" customFormat="1" ht="15" x14ac:dyDescent="0.25">
      <c r="A153" s="27">
        <v>27300</v>
      </c>
      <c r="B153" s="1" t="s">
        <v>156</v>
      </c>
      <c r="C153" s="2">
        <f>+C154</f>
        <v>0</v>
      </c>
      <c r="D153" s="2">
        <v>0</v>
      </c>
      <c r="E153" s="2">
        <f t="shared" si="26"/>
        <v>0</v>
      </c>
      <c r="F153" s="2">
        <v>0</v>
      </c>
      <c r="G153" s="2">
        <f t="shared" si="27"/>
        <v>0</v>
      </c>
      <c r="H153" s="22">
        <f t="shared" si="25"/>
        <v>0</v>
      </c>
      <c r="I153" s="19"/>
    </row>
    <row r="154" spans="1:9" x14ac:dyDescent="0.2">
      <c r="A154" s="28">
        <v>27301</v>
      </c>
      <c r="B154" s="24" t="s">
        <v>157</v>
      </c>
      <c r="C154" s="25">
        <v>0</v>
      </c>
      <c r="D154" s="25">
        <v>0</v>
      </c>
      <c r="E154" s="25">
        <f t="shared" si="26"/>
        <v>0</v>
      </c>
      <c r="F154" s="25">
        <v>0</v>
      </c>
      <c r="G154" s="25">
        <f t="shared" si="27"/>
        <v>0</v>
      </c>
      <c r="H154" s="26">
        <f t="shared" si="25"/>
        <v>0</v>
      </c>
    </row>
    <row r="155" spans="1:9" s="16" customFormat="1" ht="15" x14ac:dyDescent="0.25">
      <c r="A155" s="27">
        <v>27400</v>
      </c>
      <c r="B155" s="1" t="s">
        <v>158</v>
      </c>
      <c r="C155" s="2">
        <v>0</v>
      </c>
      <c r="D155" s="2">
        <v>0</v>
      </c>
      <c r="E155" s="2">
        <f t="shared" si="26"/>
        <v>0</v>
      </c>
      <c r="F155" s="2">
        <v>0</v>
      </c>
      <c r="G155" s="2">
        <f t="shared" si="27"/>
        <v>0</v>
      </c>
      <c r="H155" s="22">
        <f t="shared" si="25"/>
        <v>0</v>
      </c>
      <c r="I155" s="19"/>
    </row>
    <row r="156" spans="1:9" s="16" customFormat="1" ht="15" x14ac:dyDescent="0.25">
      <c r="A156" s="27">
        <v>27500</v>
      </c>
      <c r="B156" s="1" t="s">
        <v>159</v>
      </c>
      <c r="C156" s="2">
        <f>+C157</f>
        <v>0</v>
      </c>
      <c r="D156" s="2">
        <v>0</v>
      </c>
      <c r="E156" s="2">
        <f t="shared" si="26"/>
        <v>0</v>
      </c>
      <c r="F156" s="2">
        <v>0</v>
      </c>
      <c r="G156" s="2">
        <f t="shared" si="27"/>
        <v>0</v>
      </c>
      <c r="H156" s="22">
        <f t="shared" si="25"/>
        <v>0</v>
      </c>
      <c r="I156" s="19"/>
    </row>
    <row r="157" spans="1:9" x14ac:dyDescent="0.2">
      <c r="A157" s="28">
        <v>27501</v>
      </c>
      <c r="B157" s="24" t="s">
        <v>160</v>
      </c>
      <c r="C157" s="25">
        <v>0</v>
      </c>
      <c r="D157" s="25">
        <v>0</v>
      </c>
      <c r="E157" s="25">
        <f t="shared" si="26"/>
        <v>0</v>
      </c>
      <c r="F157" s="25">
        <v>0</v>
      </c>
      <c r="G157" s="25">
        <f t="shared" si="27"/>
        <v>0</v>
      </c>
      <c r="H157" s="26">
        <f t="shared" si="25"/>
        <v>0</v>
      </c>
    </row>
    <row r="158" spans="1:9" s="16" customFormat="1" ht="15" x14ac:dyDescent="0.25">
      <c r="A158" s="27">
        <v>28000</v>
      </c>
      <c r="B158" s="1" t="s">
        <v>161</v>
      </c>
      <c r="C158" s="2">
        <f>+C159+C161+C163</f>
        <v>9000</v>
      </c>
      <c r="D158" s="2">
        <v>0</v>
      </c>
      <c r="E158" s="2">
        <f t="shared" si="26"/>
        <v>9000</v>
      </c>
      <c r="F158" s="2">
        <f>+F159+F161+F163</f>
        <v>1386</v>
      </c>
      <c r="G158" s="2">
        <f t="shared" si="27"/>
        <v>1386</v>
      </c>
      <c r="H158" s="22">
        <f t="shared" si="25"/>
        <v>7614</v>
      </c>
      <c r="I158" s="19"/>
    </row>
    <row r="159" spans="1:9" s="16" customFormat="1" ht="15" x14ac:dyDescent="0.25">
      <c r="A159" s="27">
        <v>28100</v>
      </c>
      <c r="B159" s="1" t="s">
        <v>162</v>
      </c>
      <c r="C159" s="2">
        <f>+C160</f>
        <v>0</v>
      </c>
      <c r="D159" s="2">
        <v>0</v>
      </c>
      <c r="E159" s="2">
        <f t="shared" si="26"/>
        <v>0</v>
      </c>
      <c r="F159" s="2">
        <v>0</v>
      </c>
      <c r="G159" s="2">
        <f t="shared" si="27"/>
        <v>0</v>
      </c>
      <c r="H159" s="22">
        <f t="shared" si="25"/>
        <v>0</v>
      </c>
      <c r="I159" s="19"/>
    </row>
    <row r="160" spans="1:9" x14ac:dyDescent="0.2">
      <c r="A160" s="28">
        <v>28101</v>
      </c>
      <c r="B160" s="24" t="s">
        <v>163</v>
      </c>
      <c r="C160" s="25">
        <v>0</v>
      </c>
      <c r="D160" s="25">
        <v>0</v>
      </c>
      <c r="E160" s="25">
        <f t="shared" si="26"/>
        <v>0</v>
      </c>
      <c r="F160" s="25">
        <v>0</v>
      </c>
      <c r="G160" s="25">
        <f t="shared" si="27"/>
        <v>0</v>
      </c>
      <c r="H160" s="26">
        <f t="shared" si="25"/>
        <v>0</v>
      </c>
    </row>
    <row r="161" spans="1:9" s="16" customFormat="1" ht="15" x14ac:dyDescent="0.25">
      <c r="A161" s="27">
        <v>28200</v>
      </c>
      <c r="B161" s="1" t="s">
        <v>164</v>
      </c>
      <c r="C161" s="2">
        <f>+C162</f>
        <v>9000</v>
      </c>
      <c r="D161" s="2">
        <f t="shared" ref="D161" si="32">+D162</f>
        <v>0</v>
      </c>
      <c r="E161" s="2">
        <f t="shared" si="26"/>
        <v>9000</v>
      </c>
      <c r="F161" s="2">
        <f>+F162</f>
        <v>1386</v>
      </c>
      <c r="G161" s="2">
        <f t="shared" si="27"/>
        <v>1386</v>
      </c>
      <c r="H161" s="22">
        <f t="shared" si="25"/>
        <v>7614</v>
      </c>
      <c r="I161" s="19"/>
    </row>
    <row r="162" spans="1:9" x14ac:dyDescent="0.2">
      <c r="A162" s="28">
        <v>28201</v>
      </c>
      <c r="B162" s="24" t="s">
        <v>165</v>
      </c>
      <c r="C162" s="25">
        <f>(12000/4)*3</f>
        <v>9000</v>
      </c>
      <c r="D162" s="25">
        <v>0</v>
      </c>
      <c r="E162" s="25">
        <f t="shared" si="26"/>
        <v>9000</v>
      </c>
      <c r="F162" s="25">
        <v>1386</v>
      </c>
      <c r="G162" s="25">
        <f t="shared" si="27"/>
        <v>1386</v>
      </c>
      <c r="H162" s="26">
        <f t="shared" si="25"/>
        <v>7614</v>
      </c>
    </row>
    <row r="163" spans="1:9" s="16" customFormat="1" ht="15" x14ac:dyDescent="0.25">
      <c r="A163" s="27">
        <v>28300</v>
      </c>
      <c r="B163" s="1" t="s">
        <v>166</v>
      </c>
      <c r="C163" s="2">
        <f>+C164</f>
        <v>0</v>
      </c>
      <c r="D163" s="2">
        <v>0</v>
      </c>
      <c r="E163" s="2">
        <f t="shared" si="26"/>
        <v>0</v>
      </c>
      <c r="F163" s="2">
        <v>0</v>
      </c>
      <c r="G163" s="2">
        <f t="shared" si="27"/>
        <v>0</v>
      </c>
      <c r="H163" s="22">
        <f t="shared" si="25"/>
        <v>0</v>
      </c>
      <c r="I163" s="19"/>
    </row>
    <row r="164" spans="1:9" x14ac:dyDescent="0.2">
      <c r="A164" s="28">
        <v>28301</v>
      </c>
      <c r="B164" s="24" t="s">
        <v>167</v>
      </c>
      <c r="C164" s="25">
        <v>0</v>
      </c>
      <c r="D164" s="25">
        <v>0</v>
      </c>
      <c r="E164" s="25">
        <f t="shared" si="26"/>
        <v>0</v>
      </c>
      <c r="F164" s="25">
        <v>0</v>
      </c>
      <c r="G164" s="25">
        <f t="shared" si="27"/>
        <v>0</v>
      </c>
      <c r="H164" s="26">
        <f t="shared" si="25"/>
        <v>0</v>
      </c>
    </row>
    <row r="165" spans="1:9" s="16" customFormat="1" ht="15" x14ac:dyDescent="0.25">
      <c r="A165" s="27">
        <v>29000</v>
      </c>
      <c r="B165" s="1" t="s">
        <v>168</v>
      </c>
      <c r="C165" s="2">
        <f>+C166+C168+C170+C172+C174+C175+C177+C178+C179</f>
        <v>18000</v>
      </c>
      <c r="D165" s="2">
        <f>+D166</f>
        <v>0</v>
      </c>
      <c r="E165" s="2">
        <f t="shared" si="26"/>
        <v>18000</v>
      </c>
      <c r="F165" s="2">
        <f>+F166+F168+F170+F172+F174+F175+F177+F178+F179</f>
        <v>33618.380000000005</v>
      </c>
      <c r="G165" s="2">
        <f>+F165</f>
        <v>33618.380000000005</v>
      </c>
      <c r="H165" s="22">
        <f t="shared" si="25"/>
        <v>-15618.380000000005</v>
      </c>
      <c r="I165" s="19"/>
    </row>
    <row r="166" spans="1:9" s="16" customFormat="1" ht="15" x14ac:dyDescent="0.25">
      <c r="A166" s="27">
        <v>29100</v>
      </c>
      <c r="B166" s="3" t="s">
        <v>169</v>
      </c>
      <c r="C166" s="2">
        <f>+C167</f>
        <v>13500</v>
      </c>
      <c r="D166" s="2">
        <f>+D167</f>
        <v>0</v>
      </c>
      <c r="E166" s="2">
        <f t="shared" si="26"/>
        <v>13500</v>
      </c>
      <c r="F166" s="2">
        <f>+F167</f>
        <v>30678.38</v>
      </c>
      <c r="G166" s="2">
        <f t="shared" si="27"/>
        <v>30678.38</v>
      </c>
      <c r="H166" s="22">
        <f t="shared" si="25"/>
        <v>-17178.38</v>
      </c>
      <c r="I166" s="19"/>
    </row>
    <row r="167" spans="1:9" x14ac:dyDescent="0.2">
      <c r="A167" s="28">
        <v>29101</v>
      </c>
      <c r="B167" s="29" t="s">
        <v>170</v>
      </c>
      <c r="C167" s="25">
        <f>(18000/4)*3</f>
        <v>13500</v>
      </c>
      <c r="D167" s="25">
        <v>0</v>
      </c>
      <c r="E167" s="25">
        <f t="shared" si="26"/>
        <v>13500</v>
      </c>
      <c r="F167" s="25">
        <v>30678.38</v>
      </c>
      <c r="G167" s="25">
        <f>+F167</f>
        <v>30678.38</v>
      </c>
      <c r="H167" s="26">
        <f t="shared" si="25"/>
        <v>-17178.38</v>
      </c>
    </row>
    <row r="168" spans="1:9" s="16" customFormat="1" ht="15" x14ac:dyDescent="0.25">
      <c r="A168" s="27">
        <v>29200</v>
      </c>
      <c r="B168" s="3" t="s">
        <v>171</v>
      </c>
      <c r="C168" s="2">
        <f>+C169</f>
        <v>0</v>
      </c>
      <c r="D168" s="2">
        <v>0</v>
      </c>
      <c r="E168" s="2">
        <f t="shared" si="26"/>
        <v>0</v>
      </c>
      <c r="F168" s="2">
        <v>0</v>
      </c>
      <c r="G168" s="2">
        <f t="shared" si="27"/>
        <v>0</v>
      </c>
      <c r="H168" s="22">
        <f t="shared" si="25"/>
        <v>0</v>
      </c>
      <c r="I168" s="19"/>
    </row>
    <row r="169" spans="1:9" x14ac:dyDescent="0.2">
      <c r="A169" s="28">
        <v>29201</v>
      </c>
      <c r="B169" s="29" t="s">
        <v>172</v>
      </c>
      <c r="C169" s="25">
        <v>0</v>
      </c>
      <c r="D169" s="25">
        <v>0</v>
      </c>
      <c r="E169" s="25">
        <f t="shared" si="26"/>
        <v>0</v>
      </c>
      <c r="F169" s="25">
        <v>0</v>
      </c>
      <c r="G169" s="25">
        <f t="shared" si="27"/>
        <v>0</v>
      </c>
      <c r="H169" s="26">
        <f t="shared" si="25"/>
        <v>0</v>
      </c>
    </row>
    <row r="170" spans="1:9" s="16" customFormat="1" ht="22.5" x14ac:dyDescent="0.25">
      <c r="A170" s="27">
        <v>29300</v>
      </c>
      <c r="B170" s="3" t="s">
        <v>173</v>
      </c>
      <c r="C170" s="2">
        <f>+C171</f>
        <v>4500</v>
      </c>
      <c r="D170" s="2">
        <f t="shared" ref="D170" si="33">+D171</f>
        <v>0</v>
      </c>
      <c r="E170" s="2">
        <f t="shared" si="26"/>
        <v>4500</v>
      </c>
      <c r="F170" s="2">
        <f>+F171</f>
        <v>2940</v>
      </c>
      <c r="G170" s="2">
        <f t="shared" si="27"/>
        <v>2940</v>
      </c>
      <c r="H170" s="22">
        <f t="shared" si="25"/>
        <v>1560</v>
      </c>
      <c r="I170" s="19"/>
    </row>
    <row r="171" spans="1:9" x14ac:dyDescent="0.2">
      <c r="A171" s="28">
        <v>29301</v>
      </c>
      <c r="B171" s="29" t="s">
        <v>174</v>
      </c>
      <c r="C171" s="25">
        <f>(6000/4)*3</f>
        <v>4500</v>
      </c>
      <c r="D171" s="25">
        <v>0</v>
      </c>
      <c r="E171" s="25">
        <f t="shared" si="26"/>
        <v>4500</v>
      </c>
      <c r="F171" s="25">
        <v>2940</v>
      </c>
      <c r="G171" s="25">
        <f t="shared" si="27"/>
        <v>2940</v>
      </c>
      <c r="H171" s="26">
        <f t="shared" si="25"/>
        <v>1560</v>
      </c>
    </row>
    <row r="172" spans="1:9" s="16" customFormat="1" ht="15" x14ac:dyDescent="0.25">
      <c r="A172" s="27">
        <v>29400</v>
      </c>
      <c r="B172" s="3" t="s">
        <v>175</v>
      </c>
      <c r="C172" s="2">
        <f>+C173</f>
        <v>0</v>
      </c>
      <c r="D172" s="2">
        <v>0</v>
      </c>
      <c r="E172" s="2">
        <f t="shared" si="26"/>
        <v>0</v>
      </c>
      <c r="F172" s="2">
        <v>0</v>
      </c>
      <c r="G172" s="2">
        <f t="shared" si="27"/>
        <v>0</v>
      </c>
      <c r="H172" s="22">
        <f t="shared" si="25"/>
        <v>0</v>
      </c>
      <c r="I172" s="19"/>
    </row>
    <row r="173" spans="1:9" x14ac:dyDescent="0.2">
      <c r="A173" s="28">
        <v>29401</v>
      </c>
      <c r="B173" s="29" t="s">
        <v>176</v>
      </c>
      <c r="C173" s="25">
        <v>0</v>
      </c>
      <c r="D173" s="25">
        <v>0</v>
      </c>
      <c r="E173" s="25">
        <f t="shared" si="26"/>
        <v>0</v>
      </c>
      <c r="F173" s="25">
        <v>0</v>
      </c>
      <c r="G173" s="25">
        <f t="shared" si="27"/>
        <v>0</v>
      </c>
      <c r="H173" s="26">
        <f t="shared" si="25"/>
        <v>0</v>
      </c>
    </row>
    <row r="174" spans="1:9" s="16" customFormat="1" ht="15" x14ac:dyDescent="0.25">
      <c r="A174" s="27">
        <v>29500</v>
      </c>
      <c r="B174" s="6" t="s">
        <v>177</v>
      </c>
      <c r="C174" s="2">
        <v>0</v>
      </c>
      <c r="D174" s="2">
        <v>0</v>
      </c>
      <c r="E174" s="2">
        <f t="shared" si="26"/>
        <v>0</v>
      </c>
      <c r="F174" s="2">
        <v>0</v>
      </c>
      <c r="G174" s="2">
        <f t="shared" si="27"/>
        <v>0</v>
      </c>
      <c r="H174" s="22">
        <f t="shared" si="25"/>
        <v>0</v>
      </c>
      <c r="I174" s="19"/>
    </row>
    <row r="175" spans="1:9" s="16" customFormat="1" ht="15" x14ac:dyDescent="0.25">
      <c r="A175" s="27">
        <v>29600</v>
      </c>
      <c r="B175" s="3" t="s">
        <v>178</v>
      </c>
      <c r="C175" s="2">
        <f>+C176</f>
        <v>0</v>
      </c>
      <c r="D175" s="2">
        <f t="shared" ref="D175:F175" si="34">+D176</f>
        <v>0</v>
      </c>
      <c r="E175" s="2">
        <f t="shared" si="26"/>
        <v>0</v>
      </c>
      <c r="F175" s="2">
        <f t="shared" si="34"/>
        <v>0</v>
      </c>
      <c r="G175" s="2">
        <f t="shared" si="27"/>
        <v>0</v>
      </c>
      <c r="H175" s="22">
        <f t="shared" si="25"/>
        <v>0</v>
      </c>
      <c r="I175" s="19"/>
    </row>
    <row r="176" spans="1:9" x14ac:dyDescent="0.2">
      <c r="A176" s="28">
        <v>29601</v>
      </c>
      <c r="B176" s="29" t="s">
        <v>179</v>
      </c>
      <c r="C176" s="25">
        <v>0</v>
      </c>
      <c r="D176" s="25">
        <v>0</v>
      </c>
      <c r="E176" s="25">
        <f t="shared" si="26"/>
        <v>0</v>
      </c>
      <c r="F176" s="25">
        <v>0</v>
      </c>
      <c r="G176" s="25">
        <f t="shared" si="27"/>
        <v>0</v>
      </c>
      <c r="H176" s="26">
        <f t="shared" si="25"/>
        <v>0</v>
      </c>
    </row>
    <row r="177" spans="1:11" s="16" customFormat="1" ht="15" x14ac:dyDescent="0.25">
      <c r="A177" s="27">
        <v>29700</v>
      </c>
      <c r="B177" s="6" t="s">
        <v>180</v>
      </c>
      <c r="C177" s="2">
        <v>0</v>
      </c>
      <c r="D177" s="2">
        <v>0</v>
      </c>
      <c r="E177" s="2">
        <f t="shared" si="26"/>
        <v>0</v>
      </c>
      <c r="F177" s="2">
        <v>0</v>
      </c>
      <c r="G177" s="2">
        <f t="shared" si="27"/>
        <v>0</v>
      </c>
      <c r="H177" s="22">
        <f t="shared" si="25"/>
        <v>0</v>
      </c>
      <c r="I177" s="19"/>
    </row>
    <row r="178" spans="1:11" s="16" customFormat="1" ht="15" x14ac:dyDescent="0.25">
      <c r="A178" s="27">
        <v>29800</v>
      </c>
      <c r="B178" s="5" t="s">
        <v>181</v>
      </c>
      <c r="C178" s="2">
        <v>0</v>
      </c>
      <c r="D178" s="2">
        <v>0</v>
      </c>
      <c r="E178" s="2">
        <f t="shared" si="26"/>
        <v>0</v>
      </c>
      <c r="F178" s="2">
        <v>0</v>
      </c>
      <c r="G178" s="2">
        <f t="shared" si="27"/>
        <v>0</v>
      </c>
      <c r="H178" s="22">
        <f t="shared" si="25"/>
        <v>0</v>
      </c>
      <c r="I178" s="19"/>
    </row>
    <row r="179" spans="1:11" s="16" customFormat="1" ht="15" x14ac:dyDescent="0.25">
      <c r="A179" s="27">
        <v>29900</v>
      </c>
      <c r="B179" s="3" t="s">
        <v>182</v>
      </c>
      <c r="C179" s="2">
        <f>+C180</f>
        <v>0</v>
      </c>
      <c r="D179" s="2">
        <v>0</v>
      </c>
      <c r="E179" s="2">
        <f t="shared" si="26"/>
        <v>0</v>
      </c>
      <c r="F179" s="2">
        <v>0</v>
      </c>
      <c r="G179" s="2">
        <f t="shared" si="27"/>
        <v>0</v>
      </c>
      <c r="H179" s="22">
        <f t="shared" si="25"/>
        <v>0</v>
      </c>
      <c r="I179" s="19"/>
    </row>
    <row r="180" spans="1:11" ht="15" thickBot="1" x14ac:dyDescent="0.25">
      <c r="A180" s="42">
        <v>29901</v>
      </c>
      <c r="B180" s="46" t="s">
        <v>183</v>
      </c>
      <c r="C180" s="44">
        <v>0</v>
      </c>
      <c r="D180" s="44">
        <v>0</v>
      </c>
      <c r="E180" s="44">
        <f t="shared" si="26"/>
        <v>0</v>
      </c>
      <c r="F180" s="44">
        <v>0</v>
      </c>
      <c r="G180" s="44">
        <f t="shared" si="27"/>
        <v>0</v>
      </c>
      <c r="H180" s="45">
        <f t="shared" si="25"/>
        <v>0</v>
      </c>
    </row>
    <row r="181" spans="1:11" s="16" customFormat="1" ht="15" x14ac:dyDescent="0.25">
      <c r="A181" s="70">
        <v>30000</v>
      </c>
      <c r="B181" s="72" t="s">
        <v>184</v>
      </c>
      <c r="C181" s="60">
        <f>+C182+C202+C219+C235+C250+C271+C285+C298+C306</f>
        <v>2150097.2475000001</v>
      </c>
      <c r="D181" s="60">
        <f t="shared" ref="D181:E181" si="35">+D182+D202+D219+D235+D250+D271+D285+D298+D306</f>
        <v>0</v>
      </c>
      <c r="E181" s="60">
        <f t="shared" si="35"/>
        <v>2150097.2475000001</v>
      </c>
      <c r="F181" s="60">
        <f>+F182+F202+F219+F235+F250+F271+F285+F298+F306</f>
        <v>2723958.4299999997</v>
      </c>
      <c r="G181" s="60">
        <f t="shared" ref="G181" si="36">+G182+G202+G219+G235+G250+G271+G285+G298+G306</f>
        <v>2723958.4299999997</v>
      </c>
      <c r="H181" s="61">
        <f t="shared" si="25"/>
        <v>-573861.18249999965</v>
      </c>
      <c r="I181" s="19"/>
      <c r="J181" s="19"/>
    </row>
    <row r="182" spans="1:11" s="16" customFormat="1" ht="15" x14ac:dyDescent="0.25">
      <c r="A182" s="27">
        <v>31000</v>
      </c>
      <c r="B182" s="3" t="s">
        <v>185</v>
      </c>
      <c r="C182" s="2">
        <f>+C183+C188+C190+C192+C194+C196+C197+C199+C201</f>
        <v>774900</v>
      </c>
      <c r="D182" s="2">
        <f t="shared" ref="D182:F182" si="37">+D183+D188+D190+D192+D194+D196+D197+D199+D201</f>
        <v>0</v>
      </c>
      <c r="E182" s="2">
        <f t="shared" si="37"/>
        <v>774900</v>
      </c>
      <c r="F182" s="2">
        <f t="shared" si="37"/>
        <v>649372.53</v>
      </c>
      <c r="G182" s="2">
        <f>+G183+G188+G190+G192+G194+G196+G197+G199+G201</f>
        <v>649372.53</v>
      </c>
      <c r="H182" s="22">
        <f>+E182-F182</f>
        <v>125527.46999999997</v>
      </c>
      <c r="I182" s="19"/>
      <c r="J182" s="19"/>
    </row>
    <row r="183" spans="1:11" s="16" customFormat="1" ht="15" x14ac:dyDescent="0.25">
      <c r="A183" s="27">
        <v>31100</v>
      </c>
      <c r="B183" s="3" t="s">
        <v>186</v>
      </c>
      <c r="C183" s="2">
        <f>+C184+C185+C186+C187</f>
        <v>702000</v>
      </c>
      <c r="D183" s="2">
        <f t="shared" ref="D183:F183" si="38">+D184+D185+D186+D187</f>
        <v>0</v>
      </c>
      <c r="E183" s="2">
        <f t="shared" si="38"/>
        <v>702000</v>
      </c>
      <c r="F183" s="2">
        <f t="shared" si="38"/>
        <v>602053.33000000007</v>
      </c>
      <c r="G183" s="2">
        <f>+G184+G185+G186+G187</f>
        <v>602053.33000000007</v>
      </c>
      <c r="H183" s="22">
        <f t="shared" si="25"/>
        <v>99946.669999999925</v>
      </c>
      <c r="I183" s="19"/>
      <c r="K183" s="19"/>
    </row>
    <row r="184" spans="1:11" x14ac:dyDescent="0.2">
      <c r="A184" s="28">
        <v>31101</v>
      </c>
      <c r="B184" s="29" t="s">
        <v>187</v>
      </c>
      <c r="C184" s="25">
        <f>(516000/4)*3</f>
        <v>387000</v>
      </c>
      <c r="D184" s="25">
        <v>0</v>
      </c>
      <c r="E184" s="25">
        <f t="shared" si="26"/>
        <v>387000</v>
      </c>
      <c r="F184" s="25">
        <v>298684</v>
      </c>
      <c r="G184" s="25">
        <f t="shared" si="27"/>
        <v>298684</v>
      </c>
      <c r="H184" s="26">
        <f t="shared" si="25"/>
        <v>88316</v>
      </c>
    </row>
    <row r="185" spans="1:11" x14ac:dyDescent="0.2">
      <c r="A185" s="28">
        <v>31102</v>
      </c>
      <c r="B185" s="29" t="s">
        <v>188</v>
      </c>
      <c r="C185" s="25">
        <v>0</v>
      </c>
      <c r="D185" s="25">
        <v>0</v>
      </c>
      <c r="E185" s="25">
        <f t="shared" si="26"/>
        <v>0</v>
      </c>
      <c r="F185" s="25">
        <v>0</v>
      </c>
      <c r="G185" s="25">
        <f t="shared" si="27"/>
        <v>0</v>
      </c>
      <c r="H185" s="26">
        <f t="shared" si="25"/>
        <v>0</v>
      </c>
    </row>
    <row r="186" spans="1:11" x14ac:dyDescent="0.2">
      <c r="A186" s="28">
        <v>31103</v>
      </c>
      <c r="B186" s="29" t="s">
        <v>189</v>
      </c>
      <c r="C186" s="25">
        <v>0</v>
      </c>
      <c r="D186" s="25">
        <v>0</v>
      </c>
      <c r="E186" s="25">
        <f t="shared" si="26"/>
        <v>0</v>
      </c>
      <c r="F186" s="25">
        <v>0</v>
      </c>
      <c r="G186" s="25">
        <f t="shared" si="27"/>
        <v>0</v>
      </c>
      <c r="H186" s="26">
        <f t="shared" si="25"/>
        <v>0</v>
      </c>
    </row>
    <row r="187" spans="1:11" x14ac:dyDescent="0.2">
      <c r="A187" s="28">
        <v>31104</v>
      </c>
      <c r="B187" s="29" t="s">
        <v>190</v>
      </c>
      <c r="C187" s="25">
        <f>(420000/4)*3</f>
        <v>315000</v>
      </c>
      <c r="D187" s="25">
        <v>0</v>
      </c>
      <c r="E187" s="25">
        <f t="shared" si="26"/>
        <v>315000</v>
      </c>
      <c r="F187" s="25">
        <v>303369.33</v>
      </c>
      <c r="G187" s="25">
        <f t="shared" si="27"/>
        <v>303369.33</v>
      </c>
      <c r="H187" s="26">
        <f t="shared" si="25"/>
        <v>11630.669999999984</v>
      </c>
    </row>
    <row r="188" spans="1:11" s="16" customFormat="1" ht="15" x14ac:dyDescent="0.25">
      <c r="A188" s="27">
        <v>31200</v>
      </c>
      <c r="B188" s="3" t="s">
        <v>191</v>
      </c>
      <c r="C188" s="2">
        <f t="shared" ref="C188:G188" si="39">+C189</f>
        <v>0</v>
      </c>
      <c r="D188" s="2">
        <f t="shared" si="39"/>
        <v>0</v>
      </c>
      <c r="E188" s="2">
        <f t="shared" si="39"/>
        <v>0</v>
      </c>
      <c r="F188" s="2">
        <f t="shared" si="39"/>
        <v>0</v>
      </c>
      <c r="G188" s="2">
        <f t="shared" si="39"/>
        <v>0</v>
      </c>
      <c r="H188" s="22">
        <f t="shared" si="25"/>
        <v>0</v>
      </c>
      <c r="I188" s="19"/>
    </row>
    <row r="189" spans="1:11" x14ac:dyDescent="0.2">
      <c r="A189" s="28">
        <v>31201</v>
      </c>
      <c r="B189" s="29" t="s">
        <v>192</v>
      </c>
      <c r="C189" s="25">
        <v>0</v>
      </c>
      <c r="D189" s="25">
        <v>0</v>
      </c>
      <c r="E189" s="25">
        <f t="shared" si="26"/>
        <v>0</v>
      </c>
      <c r="F189" s="25">
        <v>0</v>
      </c>
      <c r="G189" s="25">
        <f t="shared" si="27"/>
        <v>0</v>
      </c>
      <c r="H189" s="26">
        <f t="shared" si="25"/>
        <v>0</v>
      </c>
      <c r="K189" s="9"/>
    </row>
    <row r="190" spans="1:11" s="16" customFormat="1" ht="15" x14ac:dyDescent="0.25">
      <c r="A190" s="27">
        <v>31300</v>
      </c>
      <c r="B190" s="3" t="s">
        <v>193</v>
      </c>
      <c r="C190" s="2">
        <f>+C191</f>
        <v>9000</v>
      </c>
      <c r="D190" s="2">
        <f t="shared" ref="D190:G190" si="40">+D191</f>
        <v>0</v>
      </c>
      <c r="E190" s="2">
        <f t="shared" si="40"/>
        <v>9000</v>
      </c>
      <c r="F190" s="2">
        <f t="shared" si="40"/>
        <v>3186</v>
      </c>
      <c r="G190" s="2">
        <f t="shared" si="40"/>
        <v>3186</v>
      </c>
      <c r="H190" s="22">
        <f t="shared" si="25"/>
        <v>5814</v>
      </c>
      <c r="I190" s="19"/>
    </row>
    <row r="191" spans="1:11" x14ac:dyDescent="0.2">
      <c r="A191" s="28">
        <v>31301</v>
      </c>
      <c r="B191" s="29" t="s">
        <v>194</v>
      </c>
      <c r="C191" s="25">
        <f>(12000/4)*3</f>
        <v>9000</v>
      </c>
      <c r="D191" s="25">
        <v>0</v>
      </c>
      <c r="E191" s="25">
        <f t="shared" si="26"/>
        <v>9000</v>
      </c>
      <c r="F191" s="25">
        <v>3186</v>
      </c>
      <c r="G191" s="25">
        <f t="shared" si="27"/>
        <v>3186</v>
      </c>
      <c r="H191" s="26">
        <f t="shared" si="25"/>
        <v>5814</v>
      </c>
    </row>
    <row r="192" spans="1:11" s="16" customFormat="1" ht="15" x14ac:dyDescent="0.25">
      <c r="A192" s="27">
        <v>31400</v>
      </c>
      <c r="B192" s="3" t="s">
        <v>195</v>
      </c>
      <c r="C192" s="2">
        <f>+C193</f>
        <v>27900</v>
      </c>
      <c r="D192" s="2">
        <f t="shared" ref="D192:G192" si="41">+D193</f>
        <v>0</v>
      </c>
      <c r="E192" s="2">
        <f t="shared" si="41"/>
        <v>27900</v>
      </c>
      <c r="F192" s="2">
        <f t="shared" si="41"/>
        <v>23261</v>
      </c>
      <c r="G192" s="2">
        <f t="shared" si="41"/>
        <v>23261</v>
      </c>
      <c r="H192" s="22">
        <f t="shared" si="25"/>
        <v>4639</v>
      </c>
      <c r="I192" s="19"/>
    </row>
    <row r="193" spans="1:12" x14ac:dyDescent="0.2">
      <c r="A193" s="28">
        <v>31401</v>
      </c>
      <c r="B193" s="29" t="s">
        <v>196</v>
      </c>
      <c r="C193" s="25">
        <f>(37200/4)*3</f>
        <v>27900</v>
      </c>
      <c r="D193" s="25">
        <v>0</v>
      </c>
      <c r="E193" s="25">
        <f t="shared" si="26"/>
        <v>27900</v>
      </c>
      <c r="F193" s="25">
        <v>23261</v>
      </c>
      <c r="G193" s="25">
        <f t="shared" si="27"/>
        <v>23261</v>
      </c>
      <c r="H193" s="26">
        <f t="shared" si="25"/>
        <v>4639</v>
      </c>
    </row>
    <row r="194" spans="1:12" s="16" customFormat="1" ht="15" x14ac:dyDescent="0.25">
      <c r="A194" s="27">
        <v>31500</v>
      </c>
      <c r="B194" s="3" t="s">
        <v>197</v>
      </c>
      <c r="C194" s="2">
        <f>+C195</f>
        <v>22500</v>
      </c>
      <c r="D194" s="2">
        <f t="shared" ref="D194:G194" si="42">+D195</f>
        <v>0</v>
      </c>
      <c r="E194" s="2">
        <f t="shared" si="42"/>
        <v>22500</v>
      </c>
      <c r="F194" s="2">
        <f t="shared" si="42"/>
        <v>0</v>
      </c>
      <c r="G194" s="2">
        <f t="shared" si="42"/>
        <v>0</v>
      </c>
      <c r="H194" s="22">
        <f t="shared" si="25"/>
        <v>22500</v>
      </c>
      <c r="I194" s="19"/>
      <c r="L194" s="19"/>
    </row>
    <row r="195" spans="1:12" x14ac:dyDescent="0.2">
      <c r="A195" s="28">
        <v>31501</v>
      </c>
      <c r="B195" s="29" t="s">
        <v>198</v>
      </c>
      <c r="C195" s="25">
        <f>(30000/4)*3</f>
        <v>22500</v>
      </c>
      <c r="D195" s="25">
        <v>0</v>
      </c>
      <c r="E195" s="25">
        <f t="shared" si="26"/>
        <v>22500</v>
      </c>
      <c r="F195" s="25">
        <v>0</v>
      </c>
      <c r="G195" s="25">
        <f t="shared" si="27"/>
        <v>0</v>
      </c>
      <c r="H195" s="26">
        <f t="shared" si="25"/>
        <v>22500</v>
      </c>
    </row>
    <row r="196" spans="1:12" s="16" customFormat="1" ht="15" x14ac:dyDescent="0.25">
      <c r="A196" s="27">
        <v>31600</v>
      </c>
      <c r="B196" s="3" t="s">
        <v>199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2">
        <f t="shared" si="25"/>
        <v>0</v>
      </c>
      <c r="I196" s="19"/>
    </row>
    <row r="197" spans="1:12" s="16" customFormat="1" ht="15" x14ac:dyDescent="0.25">
      <c r="A197" s="27">
        <v>31700</v>
      </c>
      <c r="B197" s="3" t="s">
        <v>200</v>
      </c>
      <c r="C197" s="2">
        <f>+C198</f>
        <v>13500</v>
      </c>
      <c r="D197" s="2">
        <f t="shared" ref="D197:G197" si="43">+D198</f>
        <v>0</v>
      </c>
      <c r="E197" s="2">
        <f t="shared" si="43"/>
        <v>13500</v>
      </c>
      <c r="F197" s="2">
        <f t="shared" si="43"/>
        <v>20872.2</v>
      </c>
      <c r="G197" s="2">
        <f t="shared" si="43"/>
        <v>20872.2</v>
      </c>
      <c r="H197" s="22">
        <f t="shared" si="25"/>
        <v>-7372.2000000000007</v>
      </c>
      <c r="I197" s="19"/>
    </row>
    <row r="198" spans="1:12" x14ac:dyDescent="0.2">
      <c r="A198" s="28">
        <v>31701</v>
      </c>
      <c r="B198" s="29" t="s">
        <v>201</v>
      </c>
      <c r="C198" s="25">
        <f>(18000/4)*3</f>
        <v>13500</v>
      </c>
      <c r="D198" s="25">
        <v>0</v>
      </c>
      <c r="E198" s="25">
        <f t="shared" si="26"/>
        <v>13500</v>
      </c>
      <c r="F198" s="25">
        <v>20872.2</v>
      </c>
      <c r="G198" s="25">
        <f t="shared" si="27"/>
        <v>20872.2</v>
      </c>
      <c r="H198" s="26">
        <f t="shared" si="25"/>
        <v>-7372.2000000000007</v>
      </c>
    </row>
    <row r="199" spans="1:12" s="16" customFormat="1" ht="15" x14ac:dyDescent="0.25">
      <c r="A199" s="27">
        <v>31800</v>
      </c>
      <c r="B199" s="3" t="s">
        <v>202</v>
      </c>
      <c r="C199" s="2">
        <f>+C200</f>
        <v>0</v>
      </c>
      <c r="D199" s="2">
        <f t="shared" ref="D199:F199" si="44">+D200</f>
        <v>0</v>
      </c>
      <c r="E199" s="2">
        <f t="shared" si="26"/>
        <v>0</v>
      </c>
      <c r="F199" s="2">
        <f t="shared" si="44"/>
        <v>0</v>
      </c>
      <c r="G199" s="2">
        <f t="shared" si="27"/>
        <v>0</v>
      </c>
      <c r="H199" s="22">
        <f t="shared" ref="H199:H262" si="45">+E199-F199</f>
        <v>0</v>
      </c>
      <c r="I199" s="19"/>
    </row>
    <row r="200" spans="1:12" x14ac:dyDescent="0.2">
      <c r="A200" s="28">
        <v>31811</v>
      </c>
      <c r="B200" s="29" t="s">
        <v>203</v>
      </c>
      <c r="C200" s="25">
        <v>0</v>
      </c>
      <c r="D200" s="25">
        <v>0</v>
      </c>
      <c r="E200" s="25">
        <f t="shared" ref="E200:E263" si="46">+C200</f>
        <v>0</v>
      </c>
      <c r="F200" s="25">
        <v>0</v>
      </c>
      <c r="G200" s="25">
        <f t="shared" si="27"/>
        <v>0</v>
      </c>
      <c r="H200" s="26">
        <f t="shared" si="45"/>
        <v>0</v>
      </c>
    </row>
    <row r="201" spans="1:12" s="16" customFormat="1" ht="15" x14ac:dyDescent="0.25">
      <c r="A201" s="27">
        <v>31900</v>
      </c>
      <c r="B201" s="3" t="s">
        <v>204</v>
      </c>
      <c r="C201" s="2">
        <v>0</v>
      </c>
      <c r="D201" s="2">
        <v>0</v>
      </c>
      <c r="E201" s="2">
        <f t="shared" si="46"/>
        <v>0</v>
      </c>
      <c r="F201" s="2">
        <v>0</v>
      </c>
      <c r="G201" s="2">
        <f t="shared" ref="G201:G264" si="47">+F201</f>
        <v>0</v>
      </c>
      <c r="H201" s="22">
        <f t="shared" si="45"/>
        <v>0</v>
      </c>
      <c r="I201" s="19"/>
    </row>
    <row r="202" spans="1:12" s="16" customFormat="1" ht="15" x14ac:dyDescent="0.25">
      <c r="A202" s="27">
        <v>32000</v>
      </c>
      <c r="B202" s="3" t="s">
        <v>205</v>
      </c>
      <c r="C202" s="2">
        <f>+C203+C205+C207+C210+C211+C213+C215+C216+C217</f>
        <v>76500</v>
      </c>
      <c r="D202" s="2">
        <f t="shared" ref="D202:G202" si="48">+D203+D205+D207+D210+D211+D213+D215+D216+D217</f>
        <v>0</v>
      </c>
      <c r="E202" s="2">
        <f t="shared" si="48"/>
        <v>76500</v>
      </c>
      <c r="F202" s="2">
        <f t="shared" si="48"/>
        <v>0</v>
      </c>
      <c r="G202" s="2">
        <f t="shared" si="48"/>
        <v>0</v>
      </c>
      <c r="H202" s="22">
        <f t="shared" si="45"/>
        <v>76500</v>
      </c>
      <c r="I202" s="19"/>
    </row>
    <row r="203" spans="1:12" s="16" customFormat="1" ht="15" x14ac:dyDescent="0.25">
      <c r="A203" s="27">
        <v>32100</v>
      </c>
      <c r="B203" s="3" t="s">
        <v>206</v>
      </c>
      <c r="C203" s="2">
        <f>+C204</f>
        <v>0</v>
      </c>
      <c r="D203" s="2">
        <f t="shared" ref="D203:F203" si="49">+D204</f>
        <v>0</v>
      </c>
      <c r="E203" s="2">
        <f t="shared" si="46"/>
        <v>0</v>
      </c>
      <c r="F203" s="2">
        <f t="shared" si="49"/>
        <v>0</v>
      </c>
      <c r="G203" s="2">
        <f t="shared" si="47"/>
        <v>0</v>
      </c>
      <c r="H203" s="22">
        <f t="shared" si="45"/>
        <v>0</v>
      </c>
      <c r="I203" s="19"/>
    </row>
    <row r="204" spans="1:12" x14ac:dyDescent="0.2">
      <c r="A204" s="28">
        <v>32101</v>
      </c>
      <c r="B204" s="29" t="s">
        <v>207</v>
      </c>
      <c r="C204" s="25">
        <v>0</v>
      </c>
      <c r="D204" s="25">
        <v>0</v>
      </c>
      <c r="E204" s="25">
        <f t="shared" si="46"/>
        <v>0</v>
      </c>
      <c r="F204" s="25">
        <v>0</v>
      </c>
      <c r="G204" s="25">
        <f t="shared" si="47"/>
        <v>0</v>
      </c>
      <c r="H204" s="26">
        <f t="shared" si="45"/>
        <v>0</v>
      </c>
    </row>
    <row r="205" spans="1:12" s="16" customFormat="1" ht="15" x14ac:dyDescent="0.25">
      <c r="A205" s="27">
        <v>32200</v>
      </c>
      <c r="B205" s="3" t="s">
        <v>208</v>
      </c>
      <c r="C205" s="2">
        <f>+C206</f>
        <v>0</v>
      </c>
      <c r="D205" s="2">
        <f t="shared" ref="D205:F205" si="50">+D206</f>
        <v>0</v>
      </c>
      <c r="E205" s="2">
        <f t="shared" si="46"/>
        <v>0</v>
      </c>
      <c r="F205" s="2">
        <f t="shared" si="50"/>
        <v>0</v>
      </c>
      <c r="G205" s="2">
        <f t="shared" si="47"/>
        <v>0</v>
      </c>
      <c r="H205" s="22">
        <f t="shared" si="45"/>
        <v>0</v>
      </c>
      <c r="I205" s="19"/>
    </row>
    <row r="206" spans="1:12" x14ac:dyDescent="0.2">
      <c r="A206" s="28">
        <v>32201</v>
      </c>
      <c r="B206" s="29" t="s">
        <v>209</v>
      </c>
      <c r="C206" s="25">
        <v>0</v>
      </c>
      <c r="D206" s="25">
        <v>0</v>
      </c>
      <c r="E206" s="25">
        <f t="shared" si="46"/>
        <v>0</v>
      </c>
      <c r="F206" s="25">
        <v>0</v>
      </c>
      <c r="G206" s="25">
        <f t="shared" si="47"/>
        <v>0</v>
      </c>
      <c r="H206" s="26">
        <f t="shared" si="45"/>
        <v>0</v>
      </c>
    </row>
    <row r="207" spans="1:12" s="16" customFormat="1" ht="15" x14ac:dyDescent="0.25">
      <c r="A207" s="27">
        <v>32300</v>
      </c>
      <c r="B207" s="3" t="s">
        <v>210</v>
      </c>
      <c r="C207" s="2">
        <f>+C208+C209</f>
        <v>13500</v>
      </c>
      <c r="D207" s="2">
        <f t="shared" ref="D207:G207" si="51">+D208+D209</f>
        <v>0</v>
      </c>
      <c r="E207" s="2">
        <f t="shared" si="51"/>
        <v>13500</v>
      </c>
      <c r="F207" s="2">
        <f t="shared" si="51"/>
        <v>0</v>
      </c>
      <c r="G207" s="2">
        <f t="shared" si="51"/>
        <v>0</v>
      </c>
      <c r="H207" s="22">
        <f t="shared" si="45"/>
        <v>13500</v>
      </c>
      <c r="I207" s="19"/>
    </row>
    <row r="208" spans="1:12" x14ac:dyDescent="0.2">
      <c r="A208" s="28">
        <v>32301</v>
      </c>
      <c r="B208" s="29" t="s">
        <v>211</v>
      </c>
      <c r="C208" s="25">
        <f>(18000/4)*3</f>
        <v>13500</v>
      </c>
      <c r="D208" s="25">
        <v>0</v>
      </c>
      <c r="E208" s="25">
        <f t="shared" si="46"/>
        <v>13500</v>
      </c>
      <c r="F208" s="25">
        <v>0</v>
      </c>
      <c r="G208" s="25">
        <f t="shared" si="47"/>
        <v>0</v>
      </c>
      <c r="H208" s="26">
        <f t="shared" si="45"/>
        <v>13500</v>
      </c>
    </row>
    <row r="209" spans="1:9" x14ac:dyDescent="0.2">
      <c r="A209" s="28">
        <v>32302</v>
      </c>
      <c r="B209" s="29" t="s">
        <v>212</v>
      </c>
      <c r="C209" s="25">
        <v>0</v>
      </c>
      <c r="D209" s="25">
        <v>0</v>
      </c>
      <c r="E209" s="25">
        <f t="shared" si="46"/>
        <v>0</v>
      </c>
      <c r="F209" s="25">
        <v>0</v>
      </c>
      <c r="G209" s="25">
        <f t="shared" si="47"/>
        <v>0</v>
      </c>
      <c r="H209" s="26">
        <f t="shared" si="45"/>
        <v>0</v>
      </c>
    </row>
    <row r="210" spans="1:9" s="16" customFormat="1" ht="15" x14ac:dyDescent="0.25">
      <c r="A210" s="27">
        <v>32400</v>
      </c>
      <c r="B210" s="5" t="s">
        <v>213</v>
      </c>
      <c r="C210" s="2">
        <v>0</v>
      </c>
      <c r="D210" s="2">
        <v>0</v>
      </c>
      <c r="E210" s="2">
        <f t="shared" si="46"/>
        <v>0</v>
      </c>
      <c r="F210" s="2">
        <v>0</v>
      </c>
      <c r="G210" s="2">
        <f t="shared" si="47"/>
        <v>0</v>
      </c>
      <c r="H210" s="22">
        <f t="shared" si="45"/>
        <v>0</v>
      </c>
      <c r="I210" s="19"/>
    </row>
    <row r="211" spans="1:9" s="16" customFormat="1" ht="15" x14ac:dyDescent="0.25">
      <c r="A211" s="27">
        <v>32500</v>
      </c>
      <c r="B211" s="3" t="s">
        <v>214</v>
      </c>
      <c r="C211" s="2">
        <f>+C212</f>
        <v>63000</v>
      </c>
      <c r="D211" s="2">
        <f t="shared" ref="D211:G211" si="52">+D212</f>
        <v>0</v>
      </c>
      <c r="E211" s="2">
        <f t="shared" si="52"/>
        <v>63000</v>
      </c>
      <c r="F211" s="2">
        <f t="shared" si="52"/>
        <v>0</v>
      </c>
      <c r="G211" s="2">
        <f t="shared" si="52"/>
        <v>0</v>
      </c>
      <c r="H211" s="22">
        <f t="shared" si="45"/>
        <v>63000</v>
      </c>
      <c r="I211" s="19"/>
    </row>
    <row r="212" spans="1:9" x14ac:dyDescent="0.2">
      <c r="A212" s="28">
        <v>32501</v>
      </c>
      <c r="B212" s="29" t="s">
        <v>215</v>
      </c>
      <c r="C212" s="25">
        <f>(84000/4)*3</f>
        <v>63000</v>
      </c>
      <c r="D212" s="25">
        <v>0</v>
      </c>
      <c r="E212" s="25">
        <f t="shared" si="46"/>
        <v>63000</v>
      </c>
      <c r="F212" s="25">
        <v>0</v>
      </c>
      <c r="G212" s="25">
        <f t="shared" si="47"/>
        <v>0</v>
      </c>
      <c r="H212" s="26">
        <f t="shared" si="45"/>
        <v>63000</v>
      </c>
    </row>
    <row r="213" spans="1:9" s="16" customFormat="1" ht="15" x14ac:dyDescent="0.25">
      <c r="A213" s="27">
        <v>32600</v>
      </c>
      <c r="B213" s="1" t="s">
        <v>216</v>
      </c>
      <c r="C213" s="2">
        <f>+C214</f>
        <v>0</v>
      </c>
      <c r="D213" s="2">
        <f t="shared" ref="D213:F213" si="53">+D214</f>
        <v>0</v>
      </c>
      <c r="E213" s="2">
        <f t="shared" si="46"/>
        <v>0</v>
      </c>
      <c r="F213" s="2">
        <f t="shared" si="53"/>
        <v>0</v>
      </c>
      <c r="G213" s="2">
        <f t="shared" si="47"/>
        <v>0</v>
      </c>
      <c r="H213" s="22">
        <f t="shared" si="45"/>
        <v>0</v>
      </c>
      <c r="I213" s="19"/>
    </row>
    <row r="214" spans="1:9" x14ac:dyDescent="0.2">
      <c r="A214" s="28">
        <v>32601</v>
      </c>
      <c r="B214" s="29" t="s">
        <v>217</v>
      </c>
      <c r="C214" s="25">
        <v>0</v>
      </c>
      <c r="D214" s="25">
        <v>0</v>
      </c>
      <c r="E214" s="25">
        <f t="shared" si="46"/>
        <v>0</v>
      </c>
      <c r="F214" s="25">
        <v>0</v>
      </c>
      <c r="G214" s="25">
        <f t="shared" si="47"/>
        <v>0</v>
      </c>
      <c r="H214" s="26">
        <f t="shared" si="45"/>
        <v>0</v>
      </c>
    </row>
    <row r="215" spans="1:9" s="16" customFormat="1" ht="15" x14ac:dyDescent="0.25">
      <c r="A215" s="27">
        <v>32700</v>
      </c>
      <c r="B215" s="1" t="s">
        <v>218</v>
      </c>
      <c r="C215" s="2">
        <v>0</v>
      </c>
      <c r="D215" s="2">
        <v>0</v>
      </c>
      <c r="E215" s="2">
        <f t="shared" si="46"/>
        <v>0</v>
      </c>
      <c r="F215" s="2">
        <v>0</v>
      </c>
      <c r="G215" s="2">
        <f t="shared" si="47"/>
        <v>0</v>
      </c>
      <c r="H215" s="22">
        <f t="shared" si="45"/>
        <v>0</v>
      </c>
      <c r="I215" s="19"/>
    </row>
    <row r="216" spans="1:9" s="16" customFormat="1" ht="15" x14ac:dyDescent="0.25">
      <c r="A216" s="27">
        <v>32800</v>
      </c>
      <c r="B216" s="3" t="s">
        <v>219</v>
      </c>
      <c r="C216" s="2">
        <v>0</v>
      </c>
      <c r="D216" s="2">
        <v>0</v>
      </c>
      <c r="E216" s="2">
        <f t="shared" si="46"/>
        <v>0</v>
      </c>
      <c r="F216" s="2">
        <v>0</v>
      </c>
      <c r="G216" s="2">
        <f t="shared" si="47"/>
        <v>0</v>
      </c>
      <c r="H216" s="22">
        <f t="shared" si="45"/>
        <v>0</v>
      </c>
      <c r="I216" s="19"/>
    </row>
    <row r="217" spans="1:9" s="16" customFormat="1" ht="15" x14ac:dyDescent="0.25">
      <c r="A217" s="27">
        <v>32900</v>
      </c>
      <c r="B217" s="3" t="s">
        <v>220</v>
      </c>
      <c r="C217" s="2">
        <v>0</v>
      </c>
      <c r="D217" s="2">
        <v>0</v>
      </c>
      <c r="E217" s="2">
        <f t="shared" si="46"/>
        <v>0</v>
      </c>
      <c r="F217" s="2">
        <v>0</v>
      </c>
      <c r="G217" s="2">
        <f t="shared" si="47"/>
        <v>0</v>
      </c>
      <c r="H217" s="22">
        <f t="shared" si="45"/>
        <v>0</v>
      </c>
      <c r="I217" s="19"/>
    </row>
    <row r="218" spans="1:9" x14ac:dyDescent="0.2">
      <c r="A218" s="28">
        <v>32901</v>
      </c>
      <c r="B218" s="29" t="s">
        <v>221</v>
      </c>
      <c r="C218" s="25">
        <v>0</v>
      </c>
      <c r="D218" s="25">
        <v>0</v>
      </c>
      <c r="E218" s="25">
        <f t="shared" si="46"/>
        <v>0</v>
      </c>
      <c r="F218" s="25">
        <v>0</v>
      </c>
      <c r="G218" s="25">
        <f t="shared" si="47"/>
        <v>0</v>
      </c>
      <c r="H218" s="26">
        <f t="shared" si="45"/>
        <v>0</v>
      </c>
    </row>
    <row r="219" spans="1:9" s="16" customFormat="1" ht="15" x14ac:dyDescent="0.25">
      <c r="A219" s="27">
        <v>33000</v>
      </c>
      <c r="B219" s="3" t="s">
        <v>222</v>
      </c>
      <c r="C219" s="2">
        <f>+C220+C222+C223+C226+C228+C229+C231+C232+C234</f>
        <v>34200</v>
      </c>
      <c r="D219" s="2">
        <f t="shared" ref="D219:G219" si="54">+D220+D222+D223+D226+D228+D229+D231+D232+D234</f>
        <v>0</v>
      </c>
      <c r="E219" s="2">
        <f t="shared" si="54"/>
        <v>34200</v>
      </c>
      <c r="F219" s="2">
        <f t="shared" si="54"/>
        <v>60592.04</v>
      </c>
      <c r="G219" s="2">
        <f t="shared" si="54"/>
        <v>60592.04</v>
      </c>
      <c r="H219" s="22">
        <f t="shared" si="45"/>
        <v>-26392.04</v>
      </c>
      <c r="I219" s="19"/>
    </row>
    <row r="220" spans="1:9" s="16" customFormat="1" ht="15" customHeight="1" x14ac:dyDescent="0.25">
      <c r="A220" s="27">
        <v>33100</v>
      </c>
      <c r="B220" s="3" t="s">
        <v>223</v>
      </c>
      <c r="C220" s="2">
        <f>+C221</f>
        <v>9000</v>
      </c>
      <c r="D220" s="2">
        <f t="shared" ref="D220:G220" si="55">+D221</f>
        <v>0</v>
      </c>
      <c r="E220" s="2">
        <f t="shared" si="55"/>
        <v>9000</v>
      </c>
      <c r="F220" s="2">
        <f t="shared" si="55"/>
        <v>21152.04</v>
      </c>
      <c r="G220" s="2">
        <f t="shared" si="55"/>
        <v>21152.04</v>
      </c>
      <c r="H220" s="22">
        <f t="shared" si="45"/>
        <v>-12152.04</v>
      </c>
      <c r="I220" s="19"/>
    </row>
    <row r="221" spans="1:9" x14ac:dyDescent="0.2">
      <c r="A221" s="28">
        <v>33101</v>
      </c>
      <c r="B221" s="29" t="s">
        <v>224</v>
      </c>
      <c r="C221" s="25">
        <f>(12000/4)*3</f>
        <v>9000</v>
      </c>
      <c r="D221" s="25">
        <v>0</v>
      </c>
      <c r="E221" s="25">
        <f t="shared" si="46"/>
        <v>9000</v>
      </c>
      <c r="F221" s="25">
        <v>21152.04</v>
      </c>
      <c r="G221" s="25">
        <f t="shared" si="47"/>
        <v>21152.04</v>
      </c>
      <c r="H221" s="26">
        <f t="shared" si="45"/>
        <v>-12152.04</v>
      </c>
    </row>
    <row r="222" spans="1:9" s="16" customFormat="1" ht="15" customHeight="1" x14ac:dyDescent="0.25">
      <c r="A222" s="27">
        <v>33200</v>
      </c>
      <c r="B222" s="6" t="s">
        <v>225</v>
      </c>
      <c r="C222" s="2">
        <v>0</v>
      </c>
      <c r="D222" s="2">
        <v>0</v>
      </c>
      <c r="E222" s="2">
        <f t="shared" si="46"/>
        <v>0</v>
      </c>
      <c r="F222" s="2">
        <v>0</v>
      </c>
      <c r="G222" s="2">
        <f t="shared" si="47"/>
        <v>0</v>
      </c>
      <c r="H222" s="22">
        <f t="shared" si="45"/>
        <v>0</v>
      </c>
      <c r="I222" s="19"/>
    </row>
    <row r="223" spans="1:9" s="16" customFormat="1" ht="20.25" customHeight="1" x14ac:dyDescent="0.25">
      <c r="A223" s="27">
        <v>33300</v>
      </c>
      <c r="B223" s="3" t="s">
        <v>226</v>
      </c>
      <c r="C223" s="2">
        <f>+C224+C225</f>
        <v>4500</v>
      </c>
      <c r="D223" s="2">
        <f t="shared" ref="D223:G223" si="56">+D224+D225</f>
        <v>0</v>
      </c>
      <c r="E223" s="2">
        <f t="shared" si="56"/>
        <v>4500</v>
      </c>
      <c r="F223" s="2">
        <f t="shared" si="56"/>
        <v>0</v>
      </c>
      <c r="G223" s="2">
        <f t="shared" si="56"/>
        <v>0</v>
      </c>
      <c r="H223" s="22">
        <f t="shared" si="45"/>
        <v>4500</v>
      </c>
      <c r="I223" s="19"/>
    </row>
    <row r="224" spans="1:9" x14ac:dyDescent="0.2">
      <c r="A224" s="28">
        <v>33301</v>
      </c>
      <c r="B224" s="29" t="s">
        <v>227</v>
      </c>
      <c r="C224" s="25">
        <f>(6000/4)*3</f>
        <v>4500</v>
      </c>
      <c r="D224" s="25">
        <v>0</v>
      </c>
      <c r="E224" s="25">
        <f t="shared" si="46"/>
        <v>4500</v>
      </c>
      <c r="F224" s="25">
        <v>0</v>
      </c>
      <c r="G224" s="25">
        <f t="shared" si="47"/>
        <v>0</v>
      </c>
      <c r="H224" s="26">
        <f t="shared" si="45"/>
        <v>4500</v>
      </c>
    </row>
    <row r="225" spans="1:9" x14ac:dyDescent="0.2">
      <c r="A225" s="28">
        <v>33302</v>
      </c>
      <c r="B225" s="29" t="s">
        <v>228</v>
      </c>
      <c r="C225" s="25">
        <v>0</v>
      </c>
      <c r="D225" s="25">
        <v>0</v>
      </c>
      <c r="E225" s="25">
        <f t="shared" si="46"/>
        <v>0</v>
      </c>
      <c r="F225" s="25">
        <v>0</v>
      </c>
      <c r="G225" s="25">
        <f t="shared" si="47"/>
        <v>0</v>
      </c>
      <c r="H225" s="26">
        <f t="shared" si="45"/>
        <v>0</v>
      </c>
    </row>
    <row r="226" spans="1:9" s="16" customFormat="1" ht="15" customHeight="1" x14ac:dyDescent="0.25">
      <c r="A226" s="27">
        <v>33400</v>
      </c>
      <c r="B226" s="3" t="s">
        <v>229</v>
      </c>
      <c r="C226" s="2">
        <f>+C227</f>
        <v>2700</v>
      </c>
      <c r="D226" s="2">
        <f t="shared" ref="D226:G226" si="57">+D227</f>
        <v>0</v>
      </c>
      <c r="E226" s="2">
        <f t="shared" si="57"/>
        <v>2700</v>
      </c>
      <c r="F226" s="2">
        <f t="shared" si="57"/>
        <v>0</v>
      </c>
      <c r="G226" s="2">
        <f t="shared" si="57"/>
        <v>0</v>
      </c>
      <c r="H226" s="22">
        <f t="shared" si="45"/>
        <v>2700</v>
      </c>
      <c r="I226" s="19"/>
    </row>
    <row r="227" spans="1:9" x14ac:dyDescent="0.2">
      <c r="A227" s="28">
        <v>33401</v>
      </c>
      <c r="B227" s="29" t="s">
        <v>230</v>
      </c>
      <c r="C227" s="25">
        <f>(3600/4)*3</f>
        <v>2700</v>
      </c>
      <c r="D227" s="25">
        <v>0</v>
      </c>
      <c r="E227" s="25">
        <f t="shared" si="46"/>
        <v>2700</v>
      </c>
      <c r="F227" s="25">
        <v>0</v>
      </c>
      <c r="G227" s="25">
        <f t="shared" si="47"/>
        <v>0</v>
      </c>
      <c r="H227" s="26">
        <f t="shared" si="45"/>
        <v>2700</v>
      </c>
    </row>
    <row r="228" spans="1:9" s="16" customFormat="1" ht="15" customHeight="1" x14ac:dyDescent="0.25">
      <c r="A228" s="27">
        <v>33500</v>
      </c>
      <c r="B228" s="6" t="s">
        <v>231</v>
      </c>
      <c r="C228" s="2">
        <v>0</v>
      </c>
      <c r="D228" s="2">
        <v>0</v>
      </c>
      <c r="E228" s="2">
        <f t="shared" si="46"/>
        <v>0</v>
      </c>
      <c r="F228" s="2">
        <v>0</v>
      </c>
      <c r="G228" s="2">
        <f t="shared" si="47"/>
        <v>0</v>
      </c>
      <c r="H228" s="22">
        <f t="shared" si="45"/>
        <v>0</v>
      </c>
      <c r="I228" s="19"/>
    </row>
    <row r="229" spans="1:9" s="16" customFormat="1" ht="15" customHeight="1" x14ac:dyDescent="0.25">
      <c r="A229" s="27">
        <v>33600</v>
      </c>
      <c r="B229" s="1" t="s">
        <v>232</v>
      </c>
      <c r="C229" s="2">
        <f>+C230</f>
        <v>18000</v>
      </c>
      <c r="D229" s="2">
        <f t="shared" ref="D229:G229" si="58">+D230</f>
        <v>0</v>
      </c>
      <c r="E229" s="2">
        <f t="shared" si="58"/>
        <v>18000</v>
      </c>
      <c r="F229" s="2">
        <f t="shared" si="58"/>
        <v>39440</v>
      </c>
      <c r="G229" s="2">
        <f t="shared" si="58"/>
        <v>39440</v>
      </c>
      <c r="H229" s="22">
        <f t="shared" si="45"/>
        <v>-21440</v>
      </c>
      <c r="I229" s="19"/>
    </row>
    <row r="230" spans="1:9" x14ac:dyDescent="0.2">
      <c r="A230" s="28">
        <v>33603</v>
      </c>
      <c r="B230" s="29" t="s">
        <v>233</v>
      </c>
      <c r="C230" s="25">
        <f>(24000/4)*3</f>
        <v>18000</v>
      </c>
      <c r="D230" s="25">
        <v>0</v>
      </c>
      <c r="E230" s="25">
        <f t="shared" si="46"/>
        <v>18000</v>
      </c>
      <c r="F230" s="25">
        <v>39440</v>
      </c>
      <c r="G230" s="25">
        <f t="shared" si="47"/>
        <v>39440</v>
      </c>
      <c r="H230" s="26">
        <f t="shared" si="45"/>
        <v>-21440</v>
      </c>
    </row>
    <row r="231" spans="1:9" s="16" customFormat="1" ht="15" customHeight="1" x14ac:dyDescent="0.25">
      <c r="A231" s="27">
        <v>33700</v>
      </c>
      <c r="B231" s="3" t="s">
        <v>234</v>
      </c>
      <c r="C231" s="2">
        <v>0</v>
      </c>
      <c r="D231" s="2">
        <v>0</v>
      </c>
      <c r="E231" s="2">
        <f t="shared" si="46"/>
        <v>0</v>
      </c>
      <c r="F231" s="2">
        <v>0</v>
      </c>
      <c r="G231" s="2">
        <f t="shared" si="47"/>
        <v>0</v>
      </c>
      <c r="H231" s="22">
        <f t="shared" si="45"/>
        <v>0</v>
      </c>
      <c r="I231" s="19"/>
    </row>
    <row r="232" spans="1:9" s="16" customFormat="1" ht="15" customHeight="1" x14ac:dyDescent="0.25">
      <c r="A232" s="27">
        <v>33800</v>
      </c>
      <c r="B232" s="3" t="s">
        <v>235</v>
      </c>
      <c r="C232" s="2">
        <f>+C233</f>
        <v>0</v>
      </c>
      <c r="D232" s="2">
        <f t="shared" ref="D232:F232" si="59">+D233</f>
        <v>0</v>
      </c>
      <c r="E232" s="2">
        <f t="shared" si="46"/>
        <v>0</v>
      </c>
      <c r="F232" s="2">
        <f t="shared" si="59"/>
        <v>0</v>
      </c>
      <c r="G232" s="2">
        <f t="shared" si="47"/>
        <v>0</v>
      </c>
      <c r="H232" s="22">
        <f t="shared" si="45"/>
        <v>0</v>
      </c>
      <c r="I232" s="19"/>
    </row>
    <row r="233" spans="1:9" x14ac:dyDescent="0.2">
      <c r="A233" s="28">
        <v>33801</v>
      </c>
      <c r="B233" s="29" t="s">
        <v>236</v>
      </c>
      <c r="C233" s="25">
        <v>0</v>
      </c>
      <c r="D233" s="25">
        <v>0</v>
      </c>
      <c r="E233" s="25">
        <f t="shared" si="46"/>
        <v>0</v>
      </c>
      <c r="F233" s="25">
        <v>0</v>
      </c>
      <c r="G233" s="25">
        <f t="shared" si="47"/>
        <v>0</v>
      </c>
      <c r="H233" s="26">
        <f t="shared" si="45"/>
        <v>0</v>
      </c>
    </row>
    <row r="234" spans="1:9" s="16" customFormat="1" ht="15" customHeight="1" x14ac:dyDescent="0.25">
      <c r="A234" s="27">
        <v>33900</v>
      </c>
      <c r="B234" s="6" t="s">
        <v>237</v>
      </c>
      <c r="C234" s="2">
        <v>0</v>
      </c>
      <c r="D234" s="2">
        <v>0</v>
      </c>
      <c r="E234" s="2">
        <f t="shared" si="46"/>
        <v>0</v>
      </c>
      <c r="F234" s="2">
        <v>0</v>
      </c>
      <c r="G234" s="2">
        <f t="shared" si="47"/>
        <v>0</v>
      </c>
      <c r="H234" s="22">
        <f t="shared" si="45"/>
        <v>0</v>
      </c>
      <c r="I234" s="19"/>
    </row>
    <row r="235" spans="1:9" s="16" customFormat="1" ht="15" customHeight="1" x14ac:dyDescent="0.25">
      <c r="A235" s="27">
        <v>34000</v>
      </c>
      <c r="B235" s="3" t="s">
        <v>238</v>
      </c>
      <c r="C235" s="2">
        <f>+C236+C238+C239+C241+C243+C244+C246+C248+C249</f>
        <v>22500</v>
      </c>
      <c r="D235" s="2">
        <f t="shared" ref="D235:G235" si="60">+D236+D238+D239+D241+D243+D244+D246+D248+D249</f>
        <v>0</v>
      </c>
      <c r="E235" s="2">
        <f t="shared" si="60"/>
        <v>22500</v>
      </c>
      <c r="F235" s="2">
        <f t="shared" si="60"/>
        <v>25812.760000000002</v>
      </c>
      <c r="G235" s="2">
        <f t="shared" si="60"/>
        <v>25812.760000000002</v>
      </c>
      <c r="H235" s="22">
        <f t="shared" si="45"/>
        <v>-3312.760000000002</v>
      </c>
      <c r="I235" s="19"/>
    </row>
    <row r="236" spans="1:9" s="16" customFormat="1" ht="15" customHeight="1" x14ac:dyDescent="0.25">
      <c r="A236" s="27">
        <v>34100</v>
      </c>
      <c r="B236" s="3" t="s">
        <v>239</v>
      </c>
      <c r="C236" s="2">
        <f>+C237</f>
        <v>15300</v>
      </c>
      <c r="D236" s="2">
        <f t="shared" ref="D236:G236" si="61">+D237</f>
        <v>0</v>
      </c>
      <c r="E236" s="2">
        <f t="shared" si="61"/>
        <v>15300</v>
      </c>
      <c r="F236" s="2">
        <f t="shared" si="61"/>
        <v>16285.24</v>
      </c>
      <c r="G236" s="2">
        <f t="shared" si="61"/>
        <v>16285.24</v>
      </c>
      <c r="H236" s="22">
        <f t="shared" si="45"/>
        <v>-985.23999999999978</v>
      </c>
      <c r="I236" s="19"/>
    </row>
    <row r="237" spans="1:9" x14ac:dyDescent="0.2">
      <c r="A237" s="28">
        <v>34101</v>
      </c>
      <c r="B237" s="29" t="s">
        <v>240</v>
      </c>
      <c r="C237" s="25">
        <f>(20400/4)*3</f>
        <v>15300</v>
      </c>
      <c r="D237" s="25">
        <v>0</v>
      </c>
      <c r="E237" s="25">
        <f t="shared" si="46"/>
        <v>15300</v>
      </c>
      <c r="F237" s="25">
        <v>16285.24</v>
      </c>
      <c r="G237" s="25">
        <f t="shared" si="47"/>
        <v>16285.24</v>
      </c>
      <c r="H237" s="26">
        <f t="shared" si="45"/>
        <v>-985.23999999999978</v>
      </c>
    </row>
    <row r="238" spans="1:9" s="16" customFormat="1" ht="15" customHeight="1" x14ac:dyDescent="0.25">
      <c r="A238" s="27">
        <v>34200</v>
      </c>
      <c r="B238" s="6" t="s">
        <v>241</v>
      </c>
      <c r="C238" s="2">
        <v>0</v>
      </c>
      <c r="D238" s="2">
        <v>0</v>
      </c>
      <c r="E238" s="2">
        <f t="shared" si="46"/>
        <v>0</v>
      </c>
      <c r="F238" s="2">
        <v>0</v>
      </c>
      <c r="G238" s="2">
        <f t="shared" si="47"/>
        <v>0</v>
      </c>
      <c r="H238" s="22">
        <f t="shared" si="45"/>
        <v>0</v>
      </c>
      <c r="I238" s="19"/>
    </row>
    <row r="239" spans="1:9" s="16" customFormat="1" ht="15" customHeight="1" x14ac:dyDescent="0.25">
      <c r="A239" s="27">
        <v>34300</v>
      </c>
      <c r="B239" s="3" t="s">
        <v>242</v>
      </c>
      <c r="C239" s="2">
        <f>+C240</f>
        <v>0</v>
      </c>
      <c r="D239" s="2">
        <f>+D240</f>
        <v>0</v>
      </c>
      <c r="E239" s="2">
        <f t="shared" si="46"/>
        <v>0</v>
      </c>
      <c r="F239" s="2">
        <f t="shared" ref="F239" si="62">+F240</f>
        <v>0</v>
      </c>
      <c r="G239" s="2">
        <f t="shared" si="47"/>
        <v>0</v>
      </c>
      <c r="H239" s="22">
        <f t="shared" si="45"/>
        <v>0</v>
      </c>
      <c r="I239" s="19"/>
    </row>
    <row r="240" spans="1:9" x14ac:dyDescent="0.2">
      <c r="A240" s="28">
        <v>34301</v>
      </c>
      <c r="B240" s="29" t="s">
        <v>243</v>
      </c>
      <c r="C240" s="25">
        <v>0</v>
      </c>
      <c r="D240" s="25">
        <v>0</v>
      </c>
      <c r="E240" s="25">
        <f t="shared" si="46"/>
        <v>0</v>
      </c>
      <c r="F240" s="25">
        <v>0</v>
      </c>
      <c r="G240" s="25">
        <f t="shared" si="47"/>
        <v>0</v>
      </c>
      <c r="H240" s="26">
        <f t="shared" si="45"/>
        <v>0</v>
      </c>
    </row>
    <row r="241" spans="1:9" s="16" customFormat="1" ht="15" customHeight="1" x14ac:dyDescent="0.25">
      <c r="A241" s="27">
        <v>34400</v>
      </c>
      <c r="B241" s="3" t="s">
        <v>244</v>
      </c>
      <c r="C241" s="2">
        <f>+C242</f>
        <v>7200</v>
      </c>
      <c r="D241" s="2">
        <f t="shared" ref="D241:G241" si="63">+D242</f>
        <v>0</v>
      </c>
      <c r="E241" s="2">
        <f t="shared" si="63"/>
        <v>7200</v>
      </c>
      <c r="F241" s="2">
        <f t="shared" si="63"/>
        <v>9527.52</v>
      </c>
      <c r="G241" s="2">
        <f t="shared" si="63"/>
        <v>9527.52</v>
      </c>
      <c r="H241" s="22">
        <f t="shared" si="45"/>
        <v>-2327.5200000000004</v>
      </c>
      <c r="I241" s="19"/>
    </row>
    <row r="242" spans="1:9" x14ac:dyDescent="0.2">
      <c r="A242" s="28">
        <v>34401</v>
      </c>
      <c r="B242" s="29" t="s">
        <v>245</v>
      </c>
      <c r="C242" s="25">
        <f>(9600/4)*3</f>
        <v>7200</v>
      </c>
      <c r="D242" s="25">
        <v>0</v>
      </c>
      <c r="E242" s="25">
        <f t="shared" si="46"/>
        <v>7200</v>
      </c>
      <c r="F242" s="25">
        <v>9527.52</v>
      </c>
      <c r="G242" s="25">
        <f t="shared" si="47"/>
        <v>9527.52</v>
      </c>
      <c r="H242" s="26">
        <f t="shared" si="45"/>
        <v>-2327.5200000000004</v>
      </c>
    </row>
    <row r="243" spans="1:9" s="16" customFormat="1" ht="15" customHeight="1" x14ac:dyDescent="0.25">
      <c r="A243" s="27">
        <v>34500</v>
      </c>
      <c r="B243" s="3" t="s">
        <v>246</v>
      </c>
      <c r="C243" s="2">
        <v>0</v>
      </c>
      <c r="D243" s="2">
        <v>0</v>
      </c>
      <c r="E243" s="2">
        <f t="shared" si="46"/>
        <v>0</v>
      </c>
      <c r="F243" s="2">
        <v>0</v>
      </c>
      <c r="G243" s="2">
        <f t="shared" si="47"/>
        <v>0</v>
      </c>
      <c r="H243" s="22">
        <f t="shared" si="45"/>
        <v>0</v>
      </c>
      <c r="I243" s="19"/>
    </row>
    <row r="244" spans="1:9" s="16" customFormat="1" ht="15" customHeight="1" x14ac:dyDescent="0.25">
      <c r="A244" s="27">
        <v>34600</v>
      </c>
      <c r="B244" s="3" t="s">
        <v>247</v>
      </c>
      <c r="C244" s="2">
        <f>+C245</f>
        <v>0</v>
      </c>
      <c r="D244" s="2">
        <f t="shared" ref="D244:F244" si="64">+D245</f>
        <v>0</v>
      </c>
      <c r="E244" s="2">
        <f t="shared" si="46"/>
        <v>0</v>
      </c>
      <c r="F244" s="2">
        <f t="shared" si="64"/>
        <v>0</v>
      </c>
      <c r="G244" s="2">
        <f t="shared" si="47"/>
        <v>0</v>
      </c>
      <c r="H244" s="22">
        <f t="shared" si="45"/>
        <v>0</v>
      </c>
      <c r="I244" s="19"/>
    </row>
    <row r="245" spans="1:9" x14ac:dyDescent="0.2">
      <c r="A245" s="28">
        <v>34601</v>
      </c>
      <c r="B245" s="29" t="s">
        <v>248</v>
      </c>
      <c r="C245" s="25">
        <v>0</v>
      </c>
      <c r="D245" s="25">
        <v>0</v>
      </c>
      <c r="E245" s="25">
        <f t="shared" si="46"/>
        <v>0</v>
      </c>
      <c r="F245" s="25">
        <v>0</v>
      </c>
      <c r="G245" s="25">
        <f t="shared" si="47"/>
        <v>0</v>
      </c>
      <c r="H245" s="26">
        <f t="shared" si="45"/>
        <v>0</v>
      </c>
    </row>
    <row r="246" spans="1:9" s="16" customFormat="1" ht="15" customHeight="1" x14ac:dyDescent="0.25">
      <c r="A246" s="27">
        <v>34700</v>
      </c>
      <c r="B246" s="3" t="s">
        <v>249</v>
      </c>
      <c r="C246" s="2">
        <f>+C247</f>
        <v>0</v>
      </c>
      <c r="D246" s="2">
        <f t="shared" ref="D246:F246" si="65">+D247</f>
        <v>0</v>
      </c>
      <c r="E246" s="2">
        <f t="shared" si="46"/>
        <v>0</v>
      </c>
      <c r="F246" s="2">
        <f t="shared" si="65"/>
        <v>0</v>
      </c>
      <c r="G246" s="2">
        <f t="shared" si="47"/>
        <v>0</v>
      </c>
      <c r="H246" s="22">
        <f t="shared" si="45"/>
        <v>0</v>
      </c>
      <c r="I246" s="19"/>
    </row>
    <row r="247" spans="1:9" x14ac:dyDescent="0.2">
      <c r="A247" s="28">
        <v>34701</v>
      </c>
      <c r="B247" s="29" t="s">
        <v>250</v>
      </c>
      <c r="C247" s="25">
        <v>0</v>
      </c>
      <c r="D247" s="25">
        <v>0</v>
      </c>
      <c r="E247" s="25">
        <f t="shared" si="46"/>
        <v>0</v>
      </c>
      <c r="F247" s="25">
        <v>0</v>
      </c>
      <c r="G247" s="25">
        <f t="shared" si="47"/>
        <v>0</v>
      </c>
      <c r="H247" s="26">
        <f t="shared" si="45"/>
        <v>0</v>
      </c>
    </row>
    <row r="248" spans="1:9" s="16" customFormat="1" ht="15" customHeight="1" x14ac:dyDescent="0.25">
      <c r="A248" s="27">
        <v>34800</v>
      </c>
      <c r="B248" s="3" t="s">
        <v>251</v>
      </c>
      <c r="C248" s="2">
        <v>0</v>
      </c>
      <c r="D248" s="2">
        <v>0</v>
      </c>
      <c r="E248" s="2">
        <f t="shared" si="46"/>
        <v>0</v>
      </c>
      <c r="F248" s="2">
        <v>0</v>
      </c>
      <c r="G248" s="2">
        <f t="shared" si="47"/>
        <v>0</v>
      </c>
      <c r="H248" s="22">
        <f t="shared" si="45"/>
        <v>0</v>
      </c>
      <c r="I248" s="19"/>
    </row>
    <row r="249" spans="1:9" s="16" customFormat="1" ht="15" customHeight="1" x14ac:dyDescent="0.25">
      <c r="A249" s="27">
        <v>34900</v>
      </c>
      <c r="B249" s="3" t="s">
        <v>252</v>
      </c>
      <c r="C249" s="2">
        <v>0</v>
      </c>
      <c r="D249" s="2">
        <v>0</v>
      </c>
      <c r="E249" s="2">
        <f t="shared" si="46"/>
        <v>0</v>
      </c>
      <c r="F249" s="2">
        <v>0</v>
      </c>
      <c r="G249" s="2">
        <f t="shared" si="47"/>
        <v>0</v>
      </c>
      <c r="H249" s="22">
        <f t="shared" si="45"/>
        <v>0</v>
      </c>
      <c r="I249" s="19"/>
    </row>
    <row r="250" spans="1:9" s="16" customFormat="1" ht="15" customHeight="1" x14ac:dyDescent="0.25">
      <c r="A250" s="27">
        <v>35000</v>
      </c>
      <c r="B250" s="1" t="s">
        <v>253</v>
      </c>
      <c r="C250" s="2">
        <f>+C251+C256+C259+C261+C262+C264+C265+C268+C269</f>
        <v>822597.24750000006</v>
      </c>
      <c r="D250" s="2">
        <f t="shared" ref="D250:G250" si="66">+D251+D256+D259+D261+D262+D264+D265+D268+D269</f>
        <v>0</v>
      </c>
      <c r="E250" s="2">
        <f t="shared" si="66"/>
        <v>822597.24750000006</v>
      </c>
      <c r="F250" s="2">
        <f t="shared" si="66"/>
        <v>1531283.43</v>
      </c>
      <c r="G250" s="2">
        <f t="shared" si="66"/>
        <v>1531283.43</v>
      </c>
      <c r="H250" s="22">
        <f t="shared" si="45"/>
        <v>-708686.18249999988</v>
      </c>
      <c r="I250" s="19"/>
    </row>
    <row r="251" spans="1:9" s="16" customFormat="1" ht="15" customHeight="1" x14ac:dyDescent="0.25">
      <c r="A251" s="27">
        <v>35100</v>
      </c>
      <c r="B251" s="3" t="s">
        <v>254</v>
      </c>
      <c r="C251" s="2">
        <f>+C252+C253+C254+C255</f>
        <v>392397.2475</v>
      </c>
      <c r="D251" s="2">
        <f t="shared" ref="D251:G251" si="67">+D252+D253+D254+D255</f>
        <v>0</v>
      </c>
      <c r="E251" s="2">
        <f t="shared" si="67"/>
        <v>392397.2475</v>
      </c>
      <c r="F251" s="2">
        <f t="shared" si="67"/>
        <v>632700.93000000005</v>
      </c>
      <c r="G251" s="2">
        <f t="shared" si="67"/>
        <v>632700.93000000005</v>
      </c>
      <c r="H251" s="22">
        <f t="shared" si="45"/>
        <v>-240303.68250000005</v>
      </c>
      <c r="I251" s="19"/>
    </row>
    <row r="252" spans="1:9" x14ac:dyDescent="0.2">
      <c r="A252" s="28">
        <v>35101</v>
      </c>
      <c r="B252" s="29" t="s">
        <v>255</v>
      </c>
      <c r="C252" s="25">
        <f>(511196.33/4)*3</f>
        <v>383397.2475</v>
      </c>
      <c r="D252" s="25">
        <v>0</v>
      </c>
      <c r="E252" s="25">
        <f t="shared" si="46"/>
        <v>383397.2475</v>
      </c>
      <c r="F252" s="25">
        <v>632700.93000000005</v>
      </c>
      <c r="G252" s="25">
        <f t="shared" si="47"/>
        <v>632700.93000000005</v>
      </c>
      <c r="H252" s="26">
        <f t="shared" si="45"/>
        <v>-249303.68250000005</v>
      </c>
    </row>
    <row r="253" spans="1:9" x14ac:dyDescent="0.2">
      <c r="A253" s="28">
        <v>35102</v>
      </c>
      <c r="B253" s="29" t="s">
        <v>256</v>
      </c>
      <c r="C253" s="25">
        <v>0</v>
      </c>
      <c r="D253" s="25">
        <v>0</v>
      </c>
      <c r="E253" s="25">
        <f t="shared" si="46"/>
        <v>0</v>
      </c>
      <c r="F253" s="25">
        <v>0</v>
      </c>
      <c r="G253" s="25">
        <f t="shared" si="47"/>
        <v>0</v>
      </c>
      <c r="H253" s="26">
        <f t="shared" si="45"/>
        <v>0</v>
      </c>
    </row>
    <row r="254" spans="1:9" x14ac:dyDescent="0.2">
      <c r="A254" s="28">
        <v>35103</v>
      </c>
      <c r="B254" s="29" t="s">
        <v>257</v>
      </c>
      <c r="C254" s="25">
        <v>0</v>
      </c>
      <c r="D254" s="25">
        <v>0</v>
      </c>
      <c r="E254" s="25">
        <f t="shared" si="46"/>
        <v>0</v>
      </c>
      <c r="F254" s="25">
        <v>0</v>
      </c>
      <c r="G254" s="25">
        <f t="shared" si="47"/>
        <v>0</v>
      </c>
      <c r="H254" s="26">
        <f t="shared" si="45"/>
        <v>0</v>
      </c>
    </row>
    <row r="255" spans="1:9" x14ac:dyDescent="0.2">
      <c r="A255" s="28">
        <v>35104</v>
      </c>
      <c r="B255" s="29" t="s">
        <v>258</v>
      </c>
      <c r="C255" s="25">
        <f>(12000/4)*3</f>
        <v>9000</v>
      </c>
      <c r="D255" s="25">
        <v>0</v>
      </c>
      <c r="E255" s="25">
        <f t="shared" si="46"/>
        <v>9000</v>
      </c>
      <c r="F255" s="25">
        <v>0</v>
      </c>
      <c r="G255" s="25">
        <f t="shared" si="47"/>
        <v>0</v>
      </c>
      <c r="H255" s="26">
        <f t="shared" si="45"/>
        <v>9000</v>
      </c>
    </row>
    <row r="256" spans="1:9" s="16" customFormat="1" ht="15" customHeight="1" x14ac:dyDescent="0.25">
      <c r="A256" s="27">
        <v>35200</v>
      </c>
      <c r="B256" s="3" t="s">
        <v>259</v>
      </c>
      <c r="C256" s="2">
        <f>+C257+C258</f>
        <v>22500</v>
      </c>
      <c r="D256" s="2">
        <f t="shared" ref="D256:G256" si="68">+D257+D258</f>
        <v>0</v>
      </c>
      <c r="E256" s="2">
        <f t="shared" si="68"/>
        <v>22500</v>
      </c>
      <c r="F256" s="2">
        <f t="shared" si="68"/>
        <v>36150.46</v>
      </c>
      <c r="G256" s="2">
        <f t="shared" si="68"/>
        <v>36150.46</v>
      </c>
      <c r="H256" s="22">
        <f t="shared" si="45"/>
        <v>-13650.46</v>
      </c>
      <c r="I256" s="19"/>
    </row>
    <row r="257" spans="1:9" x14ac:dyDescent="0.2">
      <c r="A257" s="28">
        <v>35201</v>
      </c>
      <c r="B257" s="29" t="s">
        <v>260</v>
      </c>
      <c r="C257" s="25">
        <f>(30000/4)*3</f>
        <v>22500</v>
      </c>
      <c r="D257" s="25">
        <v>0</v>
      </c>
      <c r="E257" s="25">
        <f t="shared" si="46"/>
        <v>22500</v>
      </c>
      <c r="F257" s="25">
        <v>36150.46</v>
      </c>
      <c r="G257" s="25">
        <f t="shared" si="47"/>
        <v>36150.46</v>
      </c>
      <c r="H257" s="26">
        <f t="shared" si="45"/>
        <v>-13650.46</v>
      </c>
    </row>
    <row r="258" spans="1:9" x14ac:dyDescent="0.2">
      <c r="A258" s="28">
        <v>35202</v>
      </c>
      <c r="B258" s="29" t="s">
        <v>261</v>
      </c>
      <c r="C258" s="25">
        <v>0</v>
      </c>
      <c r="D258" s="25">
        <v>0</v>
      </c>
      <c r="E258" s="25">
        <f t="shared" si="46"/>
        <v>0</v>
      </c>
      <c r="F258" s="25">
        <v>0</v>
      </c>
      <c r="G258" s="25">
        <f t="shared" si="47"/>
        <v>0</v>
      </c>
      <c r="H258" s="26">
        <f t="shared" si="45"/>
        <v>0</v>
      </c>
    </row>
    <row r="259" spans="1:9" s="16" customFormat="1" ht="15" customHeight="1" x14ac:dyDescent="0.25">
      <c r="A259" s="27">
        <v>35300</v>
      </c>
      <c r="B259" s="3" t="s">
        <v>262</v>
      </c>
      <c r="C259" s="2">
        <f>+C260</f>
        <v>4500</v>
      </c>
      <c r="D259" s="2">
        <f t="shared" ref="D259:G259" si="69">+D260</f>
        <v>0</v>
      </c>
      <c r="E259" s="2">
        <f t="shared" si="69"/>
        <v>4500</v>
      </c>
      <c r="F259" s="2">
        <f t="shared" si="69"/>
        <v>6290</v>
      </c>
      <c r="G259" s="2">
        <f t="shared" si="69"/>
        <v>6290</v>
      </c>
      <c r="H259" s="22">
        <f t="shared" si="45"/>
        <v>-1790</v>
      </c>
      <c r="I259" s="19"/>
    </row>
    <row r="260" spans="1:9" x14ac:dyDescent="0.2">
      <c r="A260" s="28">
        <v>35302</v>
      </c>
      <c r="B260" s="29" t="s">
        <v>263</v>
      </c>
      <c r="C260" s="25">
        <f>(6000/4)*3</f>
        <v>4500</v>
      </c>
      <c r="D260" s="25">
        <v>0</v>
      </c>
      <c r="E260" s="25">
        <f t="shared" si="46"/>
        <v>4500</v>
      </c>
      <c r="F260" s="25">
        <v>6290</v>
      </c>
      <c r="G260" s="25">
        <f t="shared" si="47"/>
        <v>6290</v>
      </c>
      <c r="H260" s="26">
        <f t="shared" si="45"/>
        <v>-1790</v>
      </c>
    </row>
    <row r="261" spans="1:9" s="16" customFormat="1" ht="15" customHeight="1" x14ac:dyDescent="0.25">
      <c r="A261" s="27">
        <v>35400</v>
      </c>
      <c r="B261" s="6" t="s">
        <v>264</v>
      </c>
      <c r="C261" s="2">
        <v>0</v>
      </c>
      <c r="D261" s="2">
        <v>0</v>
      </c>
      <c r="E261" s="2">
        <f t="shared" si="46"/>
        <v>0</v>
      </c>
      <c r="F261" s="2">
        <v>0</v>
      </c>
      <c r="G261" s="2">
        <f t="shared" si="47"/>
        <v>0</v>
      </c>
      <c r="H261" s="22">
        <f t="shared" si="45"/>
        <v>0</v>
      </c>
      <c r="I261" s="19"/>
    </row>
    <row r="262" spans="1:9" s="16" customFormat="1" ht="15" customHeight="1" x14ac:dyDescent="0.25">
      <c r="A262" s="27">
        <v>35500</v>
      </c>
      <c r="B262" s="3" t="s">
        <v>265</v>
      </c>
      <c r="C262" s="2">
        <f>+C263</f>
        <v>270000</v>
      </c>
      <c r="D262" s="2">
        <f t="shared" ref="D262:G262" si="70">+D263</f>
        <v>0</v>
      </c>
      <c r="E262" s="2">
        <f t="shared" si="70"/>
        <v>270000</v>
      </c>
      <c r="F262" s="2">
        <f t="shared" si="70"/>
        <v>653231.89</v>
      </c>
      <c r="G262" s="2">
        <f t="shared" si="70"/>
        <v>653231.89</v>
      </c>
      <c r="H262" s="22">
        <f t="shared" si="45"/>
        <v>-383231.89</v>
      </c>
      <c r="I262" s="19"/>
    </row>
    <row r="263" spans="1:9" x14ac:dyDescent="0.2">
      <c r="A263" s="28">
        <v>35501</v>
      </c>
      <c r="B263" s="29" t="s">
        <v>266</v>
      </c>
      <c r="C263" s="25">
        <f>(360000/4)*3</f>
        <v>270000</v>
      </c>
      <c r="D263" s="25">
        <v>0</v>
      </c>
      <c r="E263" s="25">
        <f t="shared" si="46"/>
        <v>270000</v>
      </c>
      <c r="F263" s="25">
        <v>653231.89</v>
      </c>
      <c r="G263" s="25">
        <f t="shared" si="47"/>
        <v>653231.89</v>
      </c>
      <c r="H263" s="26">
        <f t="shared" ref="H263:H306" si="71">+E263-F263</f>
        <v>-383231.89</v>
      </c>
    </row>
    <row r="264" spans="1:9" s="16" customFormat="1" ht="15" customHeight="1" x14ac:dyDescent="0.25">
      <c r="A264" s="27">
        <v>35600</v>
      </c>
      <c r="B264" s="6" t="s">
        <v>267</v>
      </c>
      <c r="C264" s="2">
        <v>0</v>
      </c>
      <c r="D264" s="2">
        <v>0</v>
      </c>
      <c r="E264" s="2">
        <f t="shared" ref="E264:E327" si="72">+C264</f>
        <v>0</v>
      </c>
      <c r="F264" s="2">
        <v>0</v>
      </c>
      <c r="G264" s="2">
        <f t="shared" si="47"/>
        <v>0</v>
      </c>
      <c r="H264" s="22">
        <f t="shared" si="71"/>
        <v>0</v>
      </c>
      <c r="I264" s="19"/>
    </row>
    <row r="265" spans="1:9" s="16" customFormat="1" ht="15" customHeight="1" x14ac:dyDescent="0.25">
      <c r="A265" s="27">
        <v>35700</v>
      </c>
      <c r="B265" s="3" t="s">
        <v>268</v>
      </c>
      <c r="C265" s="2">
        <f>+C266+C267</f>
        <v>133200</v>
      </c>
      <c r="D265" s="2">
        <f t="shared" ref="D265:F265" si="73">+D266+D267</f>
        <v>0</v>
      </c>
      <c r="E265" s="2">
        <f t="shared" si="73"/>
        <v>133200</v>
      </c>
      <c r="F265" s="2">
        <f t="shared" si="73"/>
        <v>202910.15</v>
      </c>
      <c r="G265" s="2">
        <f>+G266+G267</f>
        <v>202910.15</v>
      </c>
      <c r="H265" s="22">
        <f t="shared" si="71"/>
        <v>-69710.149999999994</v>
      </c>
      <c r="I265" s="19"/>
    </row>
    <row r="266" spans="1:9" x14ac:dyDescent="0.2">
      <c r="A266" s="28">
        <v>35701</v>
      </c>
      <c r="B266" s="29" t="s">
        <v>269</v>
      </c>
      <c r="C266" s="25">
        <f>(171600/4)*3</f>
        <v>128700</v>
      </c>
      <c r="D266" s="25">
        <v>0</v>
      </c>
      <c r="E266" s="25">
        <f t="shared" si="72"/>
        <v>128700</v>
      </c>
      <c r="F266" s="25">
        <v>200671.49</v>
      </c>
      <c r="G266" s="25">
        <f t="shared" ref="G266:G328" si="74">+F266</f>
        <v>200671.49</v>
      </c>
      <c r="H266" s="26">
        <f t="shared" si="71"/>
        <v>-71971.489999999991</v>
      </c>
    </row>
    <row r="267" spans="1:9" x14ac:dyDescent="0.2">
      <c r="A267" s="28">
        <v>35702</v>
      </c>
      <c r="B267" s="29" t="s">
        <v>270</v>
      </c>
      <c r="C267" s="25">
        <f>(6000/4)*3</f>
        <v>4500</v>
      </c>
      <c r="D267" s="25">
        <v>0</v>
      </c>
      <c r="E267" s="25">
        <f t="shared" si="72"/>
        <v>4500</v>
      </c>
      <c r="F267" s="25">
        <v>2238.66</v>
      </c>
      <c r="G267" s="25">
        <f t="shared" si="74"/>
        <v>2238.66</v>
      </c>
      <c r="H267" s="26">
        <f t="shared" si="71"/>
        <v>2261.34</v>
      </c>
    </row>
    <row r="268" spans="1:9" s="16" customFormat="1" ht="15" customHeight="1" x14ac:dyDescent="0.25">
      <c r="A268" s="27">
        <v>35800</v>
      </c>
      <c r="B268" s="3" t="s">
        <v>271</v>
      </c>
      <c r="C268" s="2">
        <v>0</v>
      </c>
      <c r="D268" s="2">
        <v>0</v>
      </c>
      <c r="E268" s="2">
        <f t="shared" si="72"/>
        <v>0</v>
      </c>
      <c r="F268" s="2">
        <v>0</v>
      </c>
      <c r="G268" s="2">
        <f t="shared" si="74"/>
        <v>0</v>
      </c>
      <c r="H268" s="22">
        <f t="shared" si="71"/>
        <v>0</v>
      </c>
      <c r="I268" s="19"/>
    </row>
    <row r="269" spans="1:9" s="16" customFormat="1" ht="15" customHeight="1" x14ac:dyDescent="0.25">
      <c r="A269" s="27">
        <v>35900</v>
      </c>
      <c r="B269" s="3" t="s">
        <v>272</v>
      </c>
      <c r="C269" s="2">
        <f>+C270</f>
        <v>0</v>
      </c>
      <c r="D269" s="2">
        <f t="shared" ref="D269:F269" si="75">+D270</f>
        <v>0</v>
      </c>
      <c r="E269" s="2">
        <f t="shared" si="72"/>
        <v>0</v>
      </c>
      <c r="F269" s="2">
        <f t="shared" si="75"/>
        <v>0</v>
      </c>
      <c r="G269" s="2">
        <f t="shared" si="74"/>
        <v>0</v>
      </c>
      <c r="H269" s="22">
        <f t="shared" si="71"/>
        <v>0</v>
      </c>
      <c r="I269" s="19"/>
    </row>
    <row r="270" spans="1:9" x14ac:dyDescent="0.2">
      <c r="A270" s="28">
        <v>35901</v>
      </c>
      <c r="B270" s="29" t="s">
        <v>273</v>
      </c>
      <c r="C270" s="25">
        <v>0</v>
      </c>
      <c r="D270" s="25">
        <v>0</v>
      </c>
      <c r="E270" s="25">
        <f t="shared" si="72"/>
        <v>0</v>
      </c>
      <c r="F270" s="25">
        <v>0</v>
      </c>
      <c r="G270" s="25">
        <f t="shared" si="74"/>
        <v>0</v>
      </c>
      <c r="H270" s="26">
        <f t="shared" si="71"/>
        <v>0</v>
      </c>
    </row>
    <row r="271" spans="1:9" s="16" customFormat="1" ht="15" customHeight="1" x14ac:dyDescent="0.25">
      <c r="A271" s="27">
        <v>36000</v>
      </c>
      <c r="B271" s="3" t="s">
        <v>274</v>
      </c>
      <c r="C271" s="2">
        <f>+C272+C274+C276+C278+C280+C281+C283</f>
        <v>9000</v>
      </c>
      <c r="D271" s="2">
        <f t="shared" ref="D271:G271" si="76">+D272+D274+D276+D278+D280+D281+D283</f>
        <v>0</v>
      </c>
      <c r="E271" s="2">
        <f t="shared" si="76"/>
        <v>9000</v>
      </c>
      <c r="F271" s="2">
        <f t="shared" si="76"/>
        <v>4060</v>
      </c>
      <c r="G271" s="2">
        <f t="shared" si="76"/>
        <v>4060</v>
      </c>
      <c r="H271" s="22">
        <f t="shared" si="71"/>
        <v>4940</v>
      </c>
      <c r="I271" s="19"/>
    </row>
    <row r="272" spans="1:9" s="16" customFormat="1" ht="15" customHeight="1" x14ac:dyDescent="0.25">
      <c r="A272" s="27">
        <v>36100</v>
      </c>
      <c r="B272" s="3" t="s">
        <v>275</v>
      </c>
      <c r="C272" s="2">
        <f>+C273</f>
        <v>0</v>
      </c>
      <c r="D272" s="2">
        <f t="shared" ref="D272:G272" si="77">+D273</f>
        <v>0</v>
      </c>
      <c r="E272" s="2">
        <f t="shared" si="77"/>
        <v>0</v>
      </c>
      <c r="F272" s="2">
        <f t="shared" si="77"/>
        <v>0</v>
      </c>
      <c r="G272" s="2">
        <f t="shared" si="77"/>
        <v>0</v>
      </c>
      <c r="H272" s="22">
        <f t="shared" si="71"/>
        <v>0</v>
      </c>
      <c r="I272" s="19"/>
    </row>
    <row r="273" spans="1:9" x14ac:dyDescent="0.2">
      <c r="A273" s="28">
        <v>36101</v>
      </c>
      <c r="B273" s="29" t="s">
        <v>276</v>
      </c>
      <c r="C273" s="25">
        <v>0</v>
      </c>
      <c r="D273" s="25">
        <v>0</v>
      </c>
      <c r="E273" s="25">
        <f t="shared" si="72"/>
        <v>0</v>
      </c>
      <c r="F273" s="25">
        <v>0</v>
      </c>
      <c r="G273" s="25">
        <f t="shared" si="74"/>
        <v>0</v>
      </c>
      <c r="H273" s="26">
        <f t="shared" si="71"/>
        <v>0</v>
      </c>
    </row>
    <row r="274" spans="1:9" s="16" customFormat="1" ht="15" customHeight="1" x14ac:dyDescent="0.25">
      <c r="A274" s="27">
        <v>36200</v>
      </c>
      <c r="B274" s="3" t="s">
        <v>277</v>
      </c>
      <c r="C274" s="2">
        <f>+C275</f>
        <v>9000</v>
      </c>
      <c r="D274" s="2">
        <f t="shared" ref="D274" si="78">+D275</f>
        <v>0</v>
      </c>
      <c r="E274" s="2">
        <f t="shared" si="72"/>
        <v>9000</v>
      </c>
      <c r="F274" s="2">
        <f>+F275</f>
        <v>4060</v>
      </c>
      <c r="G274" s="2">
        <f>+G275</f>
        <v>4060</v>
      </c>
      <c r="H274" s="22">
        <f t="shared" si="71"/>
        <v>4940</v>
      </c>
      <c r="I274" s="19"/>
    </row>
    <row r="275" spans="1:9" ht="22.5" x14ac:dyDescent="0.2">
      <c r="A275" s="28">
        <v>36201</v>
      </c>
      <c r="B275" s="29" t="s">
        <v>278</v>
      </c>
      <c r="C275" s="25">
        <f>(12000/4)*3</f>
        <v>9000</v>
      </c>
      <c r="D275" s="25">
        <v>0</v>
      </c>
      <c r="E275" s="25">
        <f t="shared" si="72"/>
        <v>9000</v>
      </c>
      <c r="F275" s="25">
        <v>4060</v>
      </c>
      <c r="G275" s="25">
        <f t="shared" si="74"/>
        <v>4060</v>
      </c>
      <c r="H275" s="26">
        <f t="shared" si="71"/>
        <v>4940</v>
      </c>
    </row>
    <row r="276" spans="1:9" s="16" customFormat="1" ht="15" customHeight="1" x14ac:dyDescent="0.25">
      <c r="A276" s="27">
        <v>36300</v>
      </c>
      <c r="B276" s="3" t="s">
        <v>279</v>
      </c>
      <c r="C276" s="2">
        <f>+C277</f>
        <v>0</v>
      </c>
      <c r="D276" s="2">
        <f t="shared" ref="D276:F276" si="79">+D277</f>
        <v>0</v>
      </c>
      <c r="E276" s="2">
        <f t="shared" si="72"/>
        <v>0</v>
      </c>
      <c r="F276" s="2">
        <f t="shared" si="79"/>
        <v>0</v>
      </c>
      <c r="G276" s="2">
        <f t="shared" si="74"/>
        <v>0</v>
      </c>
      <c r="H276" s="22">
        <f t="shared" si="71"/>
        <v>0</v>
      </c>
      <c r="I276" s="19"/>
    </row>
    <row r="277" spans="1:9" x14ac:dyDescent="0.2">
      <c r="A277" s="28">
        <v>36301</v>
      </c>
      <c r="B277" s="29" t="s">
        <v>280</v>
      </c>
      <c r="C277" s="25">
        <v>0</v>
      </c>
      <c r="D277" s="25">
        <v>0</v>
      </c>
      <c r="E277" s="25">
        <f t="shared" si="72"/>
        <v>0</v>
      </c>
      <c r="F277" s="25">
        <v>0</v>
      </c>
      <c r="G277" s="25">
        <f t="shared" si="74"/>
        <v>0</v>
      </c>
      <c r="H277" s="26">
        <f t="shared" si="71"/>
        <v>0</v>
      </c>
    </row>
    <row r="278" spans="1:9" s="16" customFormat="1" ht="15" customHeight="1" x14ac:dyDescent="0.25">
      <c r="A278" s="27">
        <v>36400</v>
      </c>
      <c r="B278" s="3" t="s">
        <v>281</v>
      </c>
      <c r="C278" s="2">
        <f>+C279</f>
        <v>0</v>
      </c>
      <c r="D278" s="2">
        <f t="shared" ref="D278:F278" si="80">+D279</f>
        <v>0</v>
      </c>
      <c r="E278" s="2">
        <f t="shared" si="72"/>
        <v>0</v>
      </c>
      <c r="F278" s="2">
        <f t="shared" si="80"/>
        <v>0</v>
      </c>
      <c r="G278" s="2">
        <f t="shared" si="74"/>
        <v>0</v>
      </c>
      <c r="H278" s="22">
        <f t="shared" si="71"/>
        <v>0</v>
      </c>
      <c r="I278" s="19"/>
    </row>
    <row r="279" spans="1:9" x14ac:dyDescent="0.2">
      <c r="A279" s="28">
        <v>36401</v>
      </c>
      <c r="B279" s="29" t="s">
        <v>282</v>
      </c>
      <c r="C279" s="25">
        <v>0</v>
      </c>
      <c r="D279" s="25">
        <v>0</v>
      </c>
      <c r="E279" s="25">
        <f t="shared" si="72"/>
        <v>0</v>
      </c>
      <c r="F279" s="25">
        <v>0</v>
      </c>
      <c r="G279" s="25">
        <f t="shared" si="74"/>
        <v>0</v>
      </c>
      <c r="H279" s="26">
        <f t="shared" si="71"/>
        <v>0</v>
      </c>
    </row>
    <row r="280" spans="1:9" s="16" customFormat="1" ht="15" customHeight="1" x14ac:dyDescent="0.25">
      <c r="A280" s="27">
        <v>36500</v>
      </c>
      <c r="B280" s="6" t="s">
        <v>283</v>
      </c>
      <c r="C280" s="2">
        <v>0</v>
      </c>
      <c r="D280" s="2">
        <v>0</v>
      </c>
      <c r="E280" s="2">
        <f t="shared" si="72"/>
        <v>0</v>
      </c>
      <c r="F280" s="2">
        <v>0</v>
      </c>
      <c r="G280" s="2">
        <f t="shared" si="74"/>
        <v>0</v>
      </c>
      <c r="H280" s="22">
        <f t="shared" si="71"/>
        <v>0</v>
      </c>
      <c r="I280" s="19"/>
    </row>
    <row r="281" spans="1:9" s="16" customFormat="1" ht="15" customHeight="1" x14ac:dyDescent="0.25">
      <c r="A281" s="27">
        <v>36600</v>
      </c>
      <c r="B281" s="3" t="s">
        <v>284</v>
      </c>
      <c r="C281" s="2">
        <f>+C282</f>
        <v>0</v>
      </c>
      <c r="D281" s="2">
        <f t="shared" ref="D281:F281" si="81">+D282</f>
        <v>0</v>
      </c>
      <c r="E281" s="2">
        <f t="shared" si="72"/>
        <v>0</v>
      </c>
      <c r="F281" s="2">
        <f t="shared" si="81"/>
        <v>0</v>
      </c>
      <c r="G281" s="2">
        <f t="shared" si="74"/>
        <v>0</v>
      </c>
      <c r="H281" s="22">
        <f t="shared" si="71"/>
        <v>0</v>
      </c>
      <c r="I281" s="19"/>
    </row>
    <row r="282" spans="1:9" x14ac:dyDescent="0.2">
      <c r="A282" s="28">
        <v>36601</v>
      </c>
      <c r="B282" s="29" t="s">
        <v>285</v>
      </c>
      <c r="C282" s="25">
        <v>0</v>
      </c>
      <c r="D282" s="25">
        <v>0</v>
      </c>
      <c r="E282" s="25">
        <f t="shared" si="72"/>
        <v>0</v>
      </c>
      <c r="F282" s="25">
        <v>0</v>
      </c>
      <c r="G282" s="25">
        <f t="shared" si="74"/>
        <v>0</v>
      </c>
      <c r="H282" s="26">
        <f t="shared" si="71"/>
        <v>0</v>
      </c>
    </row>
    <row r="283" spans="1:9" s="16" customFormat="1" ht="15" customHeight="1" x14ac:dyDescent="0.25">
      <c r="A283" s="27">
        <v>36900</v>
      </c>
      <c r="B283" s="3" t="s">
        <v>286</v>
      </c>
      <c r="C283" s="2">
        <v>0</v>
      </c>
      <c r="D283" s="2">
        <v>0</v>
      </c>
      <c r="E283" s="2">
        <f t="shared" si="72"/>
        <v>0</v>
      </c>
      <c r="F283" s="2">
        <v>0</v>
      </c>
      <c r="G283" s="2">
        <f t="shared" si="74"/>
        <v>0</v>
      </c>
      <c r="H283" s="22">
        <f t="shared" si="71"/>
        <v>0</v>
      </c>
      <c r="I283" s="19"/>
    </row>
    <row r="284" spans="1:9" x14ac:dyDescent="0.2">
      <c r="A284" s="28">
        <v>36901</v>
      </c>
      <c r="B284" s="29" t="s">
        <v>287</v>
      </c>
      <c r="C284" s="25">
        <v>0</v>
      </c>
      <c r="D284" s="25">
        <v>0</v>
      </c>
      <c r="E284" s="25">
        <f t="shared" si="72"/>
        <v>0</v>
      </c>
      <c r="F284" s="25">
        <v>0</v>
      </c>
      <c r="G284" s="25">
        <f t="shared" si="74"/>
        <v>0</v>
      </c>
      <c r="H284" s="26">
        <f t="shared" si="71"/>
        <v>0</v>
      </c>
    </row>
    <row r="285" spans="1:9" s="16" customFormat="1" ht="15" customHeight="1" x14ac:dyDescent="0.25">
      <c r="A285" s="27">
        <v>37000</v>
      </c>
      <c r="B285" s="3" t="s">
        <v>288</v>
      </c>
      <c r="C285" s="2">
        <f>+C286+C286+C287+C288+C288+C289+C290+C291+C293+C294+C295+C296</f>
        <v>155700</v>
      </c>
      <c r="D285" s="2">
        <f t="shared" ref="D285:G285" si="82">+D286+D286+D287+D288+D288+D289+D290+D291+D293+D294+D295+D296</f>
        <v>0</v>
      </c>
      <c r="E285" s="2">
        <f>+E286+E286+E287+E288+E288+E289+E290+E291+E293+E294+E295+E296</f>
        <v>155700</v>
      </c>
      <c r="F285" s="2">
        <f t="shared" si="82"/>
        <v>192094.17</v>
      </c>
      <c r="G285" s="2">
        <f t="shared" si="82"/>
        <v>192094.17</v>
      </c>
      <c r="H285" s="22">
        <f t="shared" si="71"/>
        <v>-36394.170000000013</v>
      </c>
      <c r="I285" s="19"/>
    </row>
    <row r="286" spans="1:9" s="16" customFormat="1" ht="15" customHeight="1" x14ac:dyDescent="0.25">
      <c r="A286" s="27">
        <v>37100</v>
      </c>
      <c r="B286" s="3" t="s">
        <v>289</v>
      </c>
      <c r="C286" s="2">
        <v>0</v>
      </c>
      <c r="D286" s="2">
        <v>0</v>
      </c>
      <c r="E286" s="2">
        <f t="shared" si="72"/>
        <v>0</v>
      </c>
      <c r="F286" s="2">
        <v>0</v>
      </c>
      <c r="G286" s="2">
        <f t="shared" si="74"/>
        <v>0</v>
      </c>
      <c r="H286" s="22">
        <f t="shared" si="71"/>
        <v>0</v>
      </c>
      <c r="I286" s="19"/>
    </row>
    <row r="287" spans="1:9" s="16" customFormat="1" ht="15" customHeight="1" x14ac:dyDescent="0.25">
      <c r="A287" s="27">
        <v>37200</v>
      </c>
      <c r="B287" s="3" t="s">
        <v>290</v>
      </c>
      <c r="C287" s="2">
        <v>0</v>
      </c>
      <c r="D287" s="2">
        <v>0</v>
      </c>
      <c r="E287" s="2">
        <f t="shared" si="72"/>
        <v>0</v>
      </c>
      <c r="F287" s="2">
        <v>0</v>
      </c>
      <c r="G287" s="2">
        <f t="shared" si="74"/>
        <v>0</v>
      </c>
      <c r="H287" s="22">
        <f t="shared" si="71"/>
        <v>0</v>
      </c>
      <c r="I287" s="19"/>
    </row>
    <row r="288" spans="1:9" x14ac:dyDescent="0.2">
      <c r="A288" s="28">
        <v>37201</v>
      </c>
      <c r="B288" s="29" t="s">
        <v>291</v>
      </c>
      <c r="C288" s="25">
        <v>0</v>
      </c>
      <c r="D288" s="25">
        <v>0</v>
      </c>
      <c r="E288" s="25">
        <f t="shared" si="72"/>
        <v>0</v>
      </c>
      <c r="F288" s="25">
        <v>0</v>
      </c>
      <c r="G288" s="25">
        <f t="shared" si="74"/>
        <v>0</v>
      </c>
      <c r="H288" s="26">
        <f t="shared" si="71"/>
        <v>0</v>
      </c>
    </row>
    <row r="289" spans="1:11" s="16" customFormat="1" ht="15" customHeight="1" x14ac:dyDescent="0.25">
      <c r="A289" s="27">
        <v>37300</v>
      </c>
      <c r="B289" s="3" t="s">
        <v>292</v>
      </c>
      <c r="C289" s="2">
        <v>0</v>
      </c>
      <c r="D289" s="2">
        <v>0</v>
      </c>
      <c r="E289" s="2">
        <f t="shared" si="72"/>
        <v>0</v>
      </c>
      <c r="F289" s="2">
        <v>0</v>
      </c>
      <c r="G289" s="2">
        <f t="shared" si="74"/>
        <v>0</v>
      </c>
      <c r="H289" s="22">
        <f t="shared" si="71"/>
        <v>0</v>
      </c>
      <c r="I289" s="19"/>
    </row>
    <row r="290" spans="1:11" s="16" customFormat="1" ht="15" x14ac:dyDescent="0.25">
      <c r="A290" s="27">
        <v>37400</v>
      </c>
      <c r="B290" s="3" t="s">
        <v>293</v>
      </c>
      <c r="C290" s="2">
        <v>0</v>
      </c>
      <c r="D290" s="2">
        <v>0</v>
      </c>
      <c r="E290" s="2">
        <f t="shared" si="72"/>
        <v>0</v>
      </c>
      <c r="F290" s="2">
        <v>0</v>
      </c>
      <c r="G290" s="2">
        <f t="shared" si="74"/>
        <v>0</v>
      </c>
      <c r="H290" s="22">
        <f t="shared" si="71"/>
        <v>0</v>
      </c>
      <c r="I290" s="19"/>
    </row>
    <row r="291" spans="1:11" s="16" customFormat="1" ht="15" x14ac:dyDescent="0.25">
      <c r="A291" s="40">
        <v>37500</v>
      </c>
      <c r="B291" s="3" t="s">
        <v>294</v>
      </c>
      <c r="C291" s="2">
        <f>+C292</f>
        <v>153000</v>
      </c>
      <c r="D291" s="2">
        <f t="shared" ref="D291:G291" si="83">+D292</f>
        <v>0</v>
      </c>
      <c r="E291" s="2">
        <f t="shared" si="83"/>
        <v>153000</v>
      </c>
      <c r="F291" s="2">
        <f t="shared" si="83"/>
        <v>192094.17</v>
      </c>
      <c r="G291" s="2">
        <f t="shared" si="83"/>
        <v>192094.17</v>
      </c>
      <c r="H291" s="22">
        <f t="shared" si="71"/>
        <v>-39094.170000000013</v>
      </c>
      <c r="I291" s="19"/>
    </row>
    <row r="292" spans="1:11" x14ac:dyDescent="0.2">
      <c r="A292" s="32">
        <v>37501</v>
      </c>
      <c r="B292" s="29" t="s">
        <v>295</v>
      </c>
      <c r="C292" s="25">
        <f>(204000/4)*3</f>
        <v>153000</v>
      </c>
      <c r="D292" s="25">
        <v>0</v>
      </c>
      <c r="E292" s="25">
        <f t="shared" si="72"/>
        <v>153000</v>
      </c>
      <c r="F292" s="25">
        <v>192094.17</v>
      </c>
      <c r="G292" s="25">
        <f t="shared" si="74"/>
        <v>192094.17</v>
      </c>
      <c r="H292" s="26">
        <f t="shared" si="71"/>
        <v>-39094.170000000013</v>
      </c>
    </row>
    <row r="293" spans="1:11" s="16" customFormat="1" ht="15" x14ac:dyDescent="0.25">
      <c r="A293" s="40">
        <v>37600</v>
      </c>
      <c r="B293" s="3" t="s">
        <v>296</v>
      </c>
      <c r="C293" s="2">
        <v>0</v>
      </c>
      <c r="D293" s="2">
        <v>0</v>
      </c>
      <c r="E293" s="2">
        <f t="shared" si="72"/>
        <v>0</v>
      </c>
      <c r="F293" s="2">
        <v>0</v>
      </c>
      <c r="G293" s="2">
        <f t="shared" si="74"/>
        <v>0</v>
      </c>
      <c r="H293" s="22">
        <f t="shared" si="71"/>
        <v>0</v>
      </c>
      <c r="I293" s="19"/>
    </row>
    <row r="294" spans="1:11" s="16" customFormat="1" ht="15" x14ac:dyDescent="0.25">
      <c r="A294" s="40">
        <v>37700</v>
      </c>
      <c r="B294" s="3" t="s">
        <v>297</v>
      </c>
      <c r="C294" s="2">
        <v>0</v>
      </c>
      <c r="D294" s="2">
        <v>0</v>
      </c>
      <c r="E294" s="2">
        <f t="shared" si="72"/>
        <v>0</v>
      </c>
      <c r="F294" s="2">
        <v>0</v>
      </c>
      <c r="G294" s="2">
        <f t="shared" si="74"/>
        <v>0</v>
      </c>
      <c r="H294" s="22">
        <f t="shared" si="71"/>
        <v>0</v>
      </c>
      <c r="I294" s="19"/>
    </row>
    <row r="295" spans="1:11" s="16" customFormat="1" ht="15" x14ac:dyDescent="0.25">
      <c r="A295" s="40">
        <v>37800</v>
      </c>
      <c r="B295" s="3" t="s">
        <v>298</v>
      </c>
      <c r="C295" s="2">
        <v>0</v>
      </c>
      <c r="D295" s="2">
        <v>0</v>
      </c>
      <c r="E295" s="2">
        <f t="shared" si="72"/>
        <v>0</v>
      </c>
      <c r="F295" s="2">
        <v>0</v>
      </c>
      <c r="G295" s="2">
        <f t="shared" si="74"/>
        <v>0</v>
      </c>
      <c r="H295" s="22">
        <f t="shared" si="71"/>
        <v>0</v>
      </c>
      <c r="I295" s="19"/>
    </row>
    <row r="296" spans="1:11" s="16" customFormat="1" ht="15" x14ac:dyDescent="0.25">
      <c r="A296" s="27">
        <v>37900</v>
      </c>
      <c r="B296" s="3" t="s">
        <v>299</v>
      </c>
      <c r="C296" s="2">
        <f>+C297</f>
        <v>2700</v>
      </c>
      <c r="D296" s="2">
        <f t="shared" ref="D296:G296" si="84">+D297</f>
        <v>0</v>
      </c>
      <c r="E296" s="2">
        <f t="shared" si="84"/>
        <v>2700</v>
      </c>
      <c r="F296" s="2">
        <f t="shared" si="84"/>
        <v>0</v>
      </c>
      <c r="G296" s="2">
        <f t="shared" si="84"/>
        <v>0</v>
      </c>
      <c r="H296" s="22">
        <f t="shared" si="71"/>
        <v>2700</v>
      </c>
      <c r="I296" s="19"/>
    </row>
    <row r="297" spans="1:11" x14ac:dyDescent="0.2">
      <c r="A297" s="28">
        <v>37901</v>
      </c>
      <c r="B297" s="29" t="s">
        <v>300</v>
      </c>
      <c r="C297" s="25">
        <f>(3600/4)*3</f>
        <v>2700</v>
      </c>
      <c r="D297" s="25">
        <v>0</v>
      </c>
      <c r="E297" s="25">
        <f t="shared" si="72"/>
        <v>2700</v>
      </c>
      <c r="F297" s="25">
        <v>0</v>
      </c>
      <c r="G297" s="25">
        <f t="shared" si="74"/>
        <v>0</v>
      </c>
      <c r="H297" s="26">
        <f t="shared" si="71"/>
        <v>2700</v>
      </c>
    </row>
    <row r="298" spans="1:11" s="16" customFormat="1" ht="15" x14ac:dyDescent="0.25">
      <c r="A298" s="27">
        <v>38000</v>
      </c>
      <c r="B298" s="3" t="s">
        <v>301</v>
      </c>
      <c r="C298" s="2">
        <f>+C300+C302+C304+C305</f>
        <v>200700</v>
      </c>
      <c r="D298" s="2">
        <f t="shared" ref="D298:E298" si="85">+D300+D302+D304+D305</f>
        <v>0</v>
      </c>
      <c r="E298" s="2">
        <f t="shared" si="85"/>
        <v>200700</v>
      </c>
      <c r="F298" s="2">
        <f>+F300+F302+F304+F305</f>
        <v>111061.54</v>
      </c>
      <c r="G298" s="2">
        <f t="shared" ref="G298" si="86">+G300+G302+G304+G305</f>
        <v>111061.54</v>
      </c>
      <c r="H298" s="22">
        <f t="shared" si="71"/>
        <v>89638.46</v>
      </c>
      <c r="I298" s="19"/>
      <c r="K298" s="19"/>
    </row>
    <row r="299" spans="1:11" s="16" customFormat="1" ht="15" x14ac:dyDescent="0.25">
      <c r="A299" s="27">
        <v>38100</v>
      </c>
      <c r="B299" s="3" t="s">
        <v>302</v>
      </c>
      <c r="C299" s="2">
        <v>0</v>
      </c>
      <c r="D299" s="2">
        <v>0</v>
      </c>
      <c r="E299" s="2">
        <f t="shared" si="72"/>
        <v>0</v>
      </c>
      <c r="F299" s="2">
        <v>0</v>
      </c>
      <c r="G299" s="2">
        <f t="shared" si="74"/>
        <v>0</v>
      </c>
      <c r="H299" s="22">
        <f t="shared" si="71"/>
        <v>0</v>
      </c>
      <c r="I299" s="19"/>
    </row>
    <row r="300" spans="1:11" s="16" customFormat="1" ht="15" x14ac:dyDescent="0.25">
      <c r="A300" s="27">
        <v>38200</v>
      </c>
      <c r="B300" s="3" t="s">
        <v>303</v>
      </c>
      <c r="C300" s="2">
        <f>+C301</f>
        <v>198000</v>
      </c>
      <c r="D300" s="2">
        <f t="shared" ref="D300:G300" si="87">+D301</f>
        <v>0</v>
      </c>
      <c r="E300" s="2">
        <f t="shared" si="87"/>
        <v>198000</v>
      </c>
      <c r="F300" s="2">
        <f t="shared" si="87"/>
        <v>111061.54</v>
      </c>
      <c r="G300" s="2">
        <f t="shared" si="87"/>
        <v>111061.54</v>
      </c>
      <c r="H300" s="22">
        <f t="shared" si="71"/>
        <v>86938.46</v>
      </c>
      <c r="I300" s="19"/>
    </row>
    <row r="301" spans="1:11" x14ac:dyDescent="0.2">
      <c r="A301" s="28">
        <v>38201</v>
      </c>
      <c r="B301" s="29" t="s">
        <v>304</v>
      </c>
      <c r="C301" s="25">
        <f>(264000/4)*3</f>
        <v>198000</v>
      </c>
      <c r="D301" s="25">
        <v>0</v>
      </c>
      <c r="E301" s="25">
        <f t="shared" si="72"/>
        <v>198000</v>
      </c>
      <c r="F301" s="25">
        <v>111061.54</v>
      </c>
      <c r="G301" s="25">
        <f t="shared" si="74"/>
        <v>111061.54</v>
      </c>
      <c r="H301" s="26">
        <f t="shared" si="71"/>
        <v>86938.46</v>
      </c>
    </row>
    <row r="302" spans="1:11" s="16" customFormat="1" ht="15" x14ac:dyDescent="0.25">
      <c r="A302" s="27">
        <v>38300</v>
      </c>
      <c r="B302" s="3" t="s">
        <v>305</v>
      </c>
      <c r="C302" s="2">
        <f>+C303</f>
        <v>2700</v>
      </c>
      <c r="D302" s="2">
        <f t="shared" ref="D302:F302" si="88">+D303</f>
        <v>0</v>
      </c>
      <c r="E302" s="2">
        <f t="shared" si="72"/>
        <v>2700</v>
      </c>
      <c r="F302" s="2">
        <f t="shared" si="88"/>
        <v>0</v>
      </c>
      <c r="G302" s="2">
        <f t="shared" si="74"/>
        <v>0</v>
      </c>
      <c r="H302" s="22">
        <f t="shared" si="71"/>
        <v>2700</v>
      </c>
      <c r="I302" s="19"/>
    </row>
    <row r="303" spans="1:11" x14ac:dyDescent="0.2">
      <c r="A303" s="28">
        <v>38301</v>
      </c>
      <c r="B303" s="29" t="s">
        <v>306</v>
      </c>
      <c r="C303" s="25">
        <f>(3600/4)*3</f>
        <v>2700</v>
      </c>
      <c r="D303" s="25">
        <v>0</v>
      </c>
      <c r="E303" s="25">
        <f t="shared" si="72"/>
        <v>2700</v>
      </c>
      <c r="F303" s="25">
        <v>0</v>
      </c>
      <c r="G303" s="25">
        <f t="shared" si="74"/>
        <v>0</v>
      </c>
      <c r="H303" s="26">
        <f t="shared" si="71"/>
        <v>2700</v>
      </c>
    </row>
    <row r="304" spans="1:11" s="16" customFormat="1" ht="15" x14ac:dyDescent="0.25">
      <c r="A304" s="27">
        <v>38400</v>
      </c>
      <c r="B304" s="3" t="s">
        <v>307</v>
      </c>
      <c r="C304" s="2">
        <v>0</v>
      </c>
      <c r="D304" s="2">
        <v>0</v>
      </c>
      <c r="E304" s="2">
        <f t="shared" si="72"/>
        <v>0</v>
      </c>
      <c r="F304" s="2">
        <v>0</v>
      </c>
      <c r="G304" s="2">
        <f t="shared" si="74"/>
        <v>0</v>
      </c>
      <c r="H304" s="22">
        <f t="shared" si="71"/>
        <v>0</v>
      </c>
      <c r="I304" s="19"/>
    </row>
    <row r="305" spans="1:9" s="16" customFormat="1" ht="15" x14ac:dyDescent="0.25">
      <c r="A305" s="27">
        <v>38500</v>
      </c>
      <c r="B305" s="3" t="s">
        <v>308</v>
      </c>
      <c r="C305" s="2">
        <v>0</v>
      </c>
      <c r="D305" s="2">
        <v>0</v>
      </c>
      <c r="E305" s="2">
        <f t="shared" si="72"/>
        <v>0</v>
      </c>
      <c r="F305" s="2">
        <v>0</v>
      </c>
      <c r="G305" s="2">
        <f t="shared" si="74"/>
        <v>0</v>
      </c>
      <c r="H305" s="22">
        <f t="shared" si="71"/>
        <v>0</v>
      </c>
      <c r="I305" s="19"/>
    </row>
    <row r="306" spans="1:9" s="16" customFormat="1" ht="15" x14ac:dyDescent="0.25">
      <c r="A306" s="27">
        <v>39000</v>
      </c>
      <c r="B306" s="3" t="s">
        <v>309</v>
      </c>
      <c r="C306" s="2">
        <f>+C307+C309+C311+C313+C314+C316+C317+C318+C319</f>
        <v>54000</v>
      </c>
      <c r="D306" s="2">
        <f t="shared" ref="D306:G306" si="89">+D307+D309+D311+D313+D314+D316+D317+D318+D319</f>
        <v>0</v>
      </c>
      <c r="E306" s="2">
        <f t="shared" si="89"/>
        <v>54000</v>
      </c>
      <c r="F306" s="2">
        <f t="shared" si="89"/>
        <v>149681.96</v>
      </c>
      <c r="G306" s="2">
        <f t="shared" si="89"/>
        <v>149681.96</v>
      </c>
      <c r="H306" s="22">
        <f t="shared" si="71"/>
        <v>-95681.959999999992</v>
      </c>
      <c r="I306" s="19"/>
    </row>
    <row r="307" spans="1:9" s="16" customFormat="1" ht="15" x14ac:dyDescent="0.25">
      <c r="A307" s="27">
        <v>39100</v>
      </c>
      <c r="B307" s="3" t="s">
        <v>310</v>
      </c>
      <c r="C307" s="2">
        <f>+C308</f>
        <v>0</v>
      </c>
      <c r="D307" s="2">
        <f t="shared" ref="D307:F307" si="90">+D308</f>
        <v>0</v>
      </c>
      <c r="E307" s="2">
        <f t="shared" si="72"/>
        <v>0</v>
      </c>
      <c r="F307" s="2">
        <f t="shared" si="90"/>
        <v>0</v>
      </c>
      <c r="G307" s="2">
        <f t="shared" si="74"/>
        <v>0</v>
      </c>
      <c r="H307" s="22">
        <f>+E307-F307</f>
        <v>0</v>
      </c>
      <c r="I307" s="19"/>
    </row>
    <row r="308" spans="1:9" x14ac:dyDescent="0.2">
      <c r="A308" s="28">
        <v>39101</v>
      </c>
      <c r="B308" s="29" t="s">
        <v>311</v>
      </c>
      <c r="C308" s="25">
        <v>0</v>
      </c>
      <c r="D308" s="25">
        <v>0</v>
      </c>
      <c r="E308" s="25">
        <f t="shared" si="72"/>
        <v>0</v>
      </c>
      <c r="F308" s="25">
        <v>0</v>
      </c>
      <c r="G308" s="25">
        <f t="shared" si="74"/>
        <v>0</v>
      </c>
      <c r="H308" s="26">
        <f t="shared" ref="H308:H371" si="91">+E308-F308</f>
        <v>0</v>
      </c>
    </row>
    <row r="309" spans="1:9" s="16" customFormat="1" ht="15" x14ac:dyDescent="0.25">
      <c r="A309" s="27">
        <v>39200</v>
      </c>
      <c r="B309" s="3" t="s">
        <v>312</v>
      </c>
      <c r="C309" s="2">
        <f>+C310</f>
        <v>9000</v>
      </c>
      <c r="D309" s="2">
        <f t="shared" ref="D309:G309" si="92">+D310</f>
        <v>0</v>
      </c>
      <c r="E309" s="2">
        <f t="shared" si="92"/>
        <v>9000</v>
      </c>
      <c r="F309" s="2">
        <f t="shared" si="92"/>
        <v>101503.9</v>
      </c>
      <c r="G309" s="2">
        <f t="shared" si="92"/>
        <v>101503.9</v>
      </c>
      <c r="H309" s="22">
        <f t="shared" si="91"/>
        <v>-92503.9</v>
      </c>
      <c r="I309" s="19"/>
    </row>
    <row r="310" spans="1:9" x14ac:dyDescent="0.2">
      <c r="A310" s="28">
        <v>39201</v>
      </c>
      <c r="B310" s="29" t="s">
        <v>313</v>
      </c>
      <c r="C310" s="25">
        <f>(12000/4)*3</f>
        <v>9000</v>
      </c>
      <c r="D310" s="25">
        <v>0</v>
      </c>
      <c r="E310" s="25">
        <f t="shared" si="72"/>
        <v>9000</v>
      </c>
      <c r="F310" s="25">
        <v>101503.9</v>
      </c>
      <c r="G310" s="25">
        <f t="shared" si="74"/>
        <v>101503.9</v>
      </c>
      <c r="H310" s="26">
        <f t="shared" si="91"/>
        <v>-92503.9</v>
      </c>
    </row>
    <row r="311" spans="1:9" s="16" customFormat="1" ht="15" x14ac:dyDescent="0.25">
      <c r="A311" s="27">
        <v>39300</v>
      </c>
      <c r="B311" s="3" t="s">
        <v>314</v>
      </c>
      <c r="C311" s="2">
        <f>+C312</f>
        <v>0</v>
      </c>
      <c r="D311" s="2">
        <f t="shared" ref="D311:F311" si="93">+D312</f>
        <v>0</v>
      </c>
      <c r="E311" s="2">
        <f t="shared" si="72"/>
        <v>0</v>
      </c>
      <c r="F311" s="2">
        <f t="shared" si="93"/>
        <v>0</v>
      </c>
      <c r="G311" s="2">
        <f t="shared" si="74"/>
        <v>0</v>
      </c>
      <c r="H311" s="22">
        <f t="shared" si="91"/>
        <v>0</v>
      </c>
      <c r="I311" s="19"/>
    </row>
    <row r="312" spans="1:9" x14ac:dyDescent="0.2">
      <c r="A312" s="28">
        <v>39301</v>
      </c>
      <c r="B312" s="29" t="s">
        <v>315</v>
      </c>
      <c r="C312" s="25">
        <v>0</v>
      </c>
      <c r="D312" s="25">
        <v>0</v>
      </c>
      <c r="E312" s="25">
        <f t="shared" si="72"/>
        <v>0</v>
      </c>
      <c r="F312" s="25">
        <v>0</v>
      </c>
      <c r="G312" s="25">
        <f t="shared" si="74"/>
        <v>0</v>
      </c>
      <c r="H312" s="26">
        <f t="shared" si="91"/>
        <v>0</v>
      </c>
    </row>
    <row r="313" spans="1:9" s="16" customFormat="1" ht="15" x14ac:dyDescent="0.25">
      <c r="A313" s="27">
        <v>39400</v>
      </c>
      <c r="B313" s="3" t="s">
        <v>316</v>
      </c>
      <c r="C313" s="2">
        <v>0</v>
      </c>
      <c r="D313" s="2">
        <v>0</v>
      </c>
      <c r="E313" s="2">
        <f t="shared" si="72"/>
        <v>0</v>
      </c>
      <c r="F313" s="2">
        <v>0</v>
      </c>
      <c r="G313" s="2">
        <f t="shared" si="74"/>
        <v>0</v>
      </c>
      <c r="H313" s="22">
        <f t="shared" si="91"/>
        <v>0</v>
      </c>
      <c r="I313" s="19"/>
    </row>
    <row r="314" spans="1:9" s="16" customFormat="1" ht="15" x14ac:dyDescent="0.25">
      <c r="A314" s="27">
        <v>39500</v>
      </c>
      <c r="B314" s="3" t="s">
        <v>317</v>
      </c>
      <c r="C314" s="2">
        <f>+C315</f>
        <v>0</v>
      </c>
      <c r="D314" s="2">
        <f t="shared" ref="D314:F314" si="94">+D315</f>
        <v>0</v>
      </c>
      <c r="E314" s="2">
        <f t="shared" si="72"/>
        <v>0</v>
      </c>
      <c r="F314" s="2">
        <f t="shared" si="94"/>
        <v>0</v>
      </c>
      <c r="G314" s="2">
        <f t="shared" si="74"/>
        <v>0</v>
      </c>
      <c r="H314" s="22">
        <f t="shared" si="91"/>
        <v>0</v>
      </c>
      <c r="I314" s="19"/>
    </row>
    <row r="315" spans="1:9" x14ac:dyDescent="0.2">
      <c r="A315" s="28">
        <v>39501</v>
      </c>
      <c r="B315" s="29" t="s">
        <v>318</v>
      </c>
      <c r="C315" s="25">
        <v>0</v>
      </c>
      <c r="D315" s="25">
        <v>0</v>
      </c>
      <c r="E315" s="25">
        <f t="shared" si="72"/>
        <v>0</v>
      </c>
      <c r="F315" s="25">
        <v>0</v>
      </c>
      <c r="G315" s="25">
        <f t="shared" si="74"/>
        <v>0</v>
      </c>
      <c r="H315" s="26">
        <f t="shared" si="91"/>
        <v>0</v>
      </c>
    </row>
    <row r="316" spans="1:9" s="16" customFormat="1" ht="15" x14ac:dyDescent="0.25">
      <c r="A316" s="27">
        <v>39600</v>
      </c>
      <c r="B316" s="3" t="s">
        <v>319</v>
      </c>
      <c r="C316" s="2">
        <v>0</v>
      </c>
      <c r="D316" s="2">
        <v>0</v>
      </c>
      <c r="E316" s="2">
        <f t="shared" si="72"/>
        <v>0</v>
      </c>
      <c r="F316" s="2">
        <v>0</v>
      </c>
      <c r="G316" s="2">
        <f t="shared" si="74"/>
        <v>0</v>
      </c>
      <c r="H316" s="22">
        <f t="shared" si="91"/>
        <v>0</v>
      </c>
      <c r="I316" s="19"/>
    </row>
    <row r="317" spans="1:9" s="16" customFormat="1" ht="15" x14ac:dyDescent="0.25">
      <c r="A317" s="27">
        <v>39700</v>
      </c>
      <c r="B317" s="3" t="s">
        <v>320</v>
      </c>
      <c r="C317" s="2">
        <v>0</v>
      </c>
      <c r="D317" s="2">
        <v>0</v>
      </c>
      <c r="E317" s="2">
        <f t="shared" si="72"/>
        <v>0</v>
      </c>
      <c r="F317" s="2">
        <v>0</v>
      </c>
      <c r="G317" s="2">
        <f t="shared" si="74"/>
        <v>0</v>
      </c>
      <c r="H317" s="22">
        <f t="shared" si="91"/>
        <v>0</v>
      </c>
      <c r="I317" s="19"/>
    </row>
    <row r="318" spans="1:9" s="16" customFormat="1" ht="15" x14ac:dyDescent="0.25">
      <c r="A318" s="27">
        <v>39800</v>
      </c>
      <c r="B318" s="5" t="s">
        <v>321</v>
      </c>
      <c r="C318" s="2">
        <v>0</v>
      </c>
      <c r="D318" s="2">
        <v>0</v>
      </c>
      <c r="E318" s="2">
        <f t="shared" si="72"/>
        <v>0</v>
      </c>
      <c r="F318" s="2">
        <v>0</v>
      </c>
      <c r="G318" s="2">
        <f t="shared" si="74"/>
        <v>0</v>
      </c>
      <c r="H318" s="22">
        <f t="shared" si="91"/>
        <v>0</v>
      </c>
      <c r="I318" s="19"/>
    </row>
    <row r="319" spans="1:9" s="16" customFormat="1" ht="15" x14ac:dyDescent="0.25">
      <c r="A319" s="27">
        <v>39900</v>
      </c>
      <c r="B319" s="3" t="s">
        <v>309</v>
      </c>
      <c r="C319" s="2">
        <f>+C320+C321</f>
        <v>45000</v>
      </c>
      <c r="D319" s="2">
        <f t="shared" ref="D319:G319" si="95">+D320+D321</f>
        <v>0</v>
      </c>
      <c r="E319" s="2">
        <f t="shared" si="95"/>
        <v>45000</v>
      </c>
      <c r="F319" s="2">
        <f t="shared" si="95"/>
        <v>48178.06</v>
      </c>
      <c r="G319" s="2">
        <f t="shared" si="95"/>
        <v>48178.06</v>
      </c>
      <c r="H319" s="22">
        <f t="shared" si="91"/>
        <v>-3178.0599999999977</v>
      </c>
      <c r="I319" s="19"/>
    </row>
    <row r="320" spans="1:9" x14ac:dyDescent="0.2">
      <c r="A320" s="28">
        <v>39901</v>
      </c>
      <c r="B320" s="29" t="s">
        <v>322</v>
      </c>
      <c r="C320" s="25">
        <v>0</v>
      </c>
      <c r="D320" s="25">
        <v>0</v>
      </c>
      <c r="E320" s="25">
        <f t="shared" si="72"/>
        <v>0</v>
      </c>
      <c r="F320" s="25">
        <v>0</v>
      </c>
      <c r="G320" s="25">
        <f t="shared" si="74"/>
        <v>0</v>
      </c>
      <c r="H320" s="26">
        <f t="shared" si="91"/>
        <v>0</v>
      </c>
    </row>
    <row r="321" spans="1:9" ht="15" thickBot="1" x14ac:dyDescent="0.25">
      <c r="A321" s="42">
        <v>39902</v>
      </c>
      <c r="B321" s="43" t="s">
        <v>323</v>
      </c>
      <c r="C321" s="44">
        <f>(60000/4)*3</f>
        <v>45000</v>
      </c>
      <c r="D321" s="44">
        <v>0</v>
      </c>
      <c r="E321" s="44">
        <f t="shared" si="72"/>
        <v>45000</v>
      </c>
      <c r="F321" s="44">
        <v>48178.06</v>
      </c>
      <c r="G321" s="44">
        <f t="shared" si="74"/>
        <v>48178.06</v>
      </c>
      <c r="H321" s="45">
        <f t="shared" si="91"/>
        <v>-3178.0599999999977</v>
      </c>
    </row>
    <row r="322" spans="1:9" s="16" customFormat="1" ht="15" x14ac:dyDescent="0.25">
      <c r="A322" s="73">
        <v>40000</v>
      </c>
      <c r="B322" s="74" t="s">
        <v>324</v>
      </c>
      <c r="C322" s="75">
        <f>+C323+C347</f>
        <v>647100</v>
      </c>
      <c r="D322" s="75">
        <f>+D323+D347</f>
        <v>0</v>
      </c>
      <c r="E322" s="75">
        <f t="shared" si="72"/>
        <v>647100</v>
      </c>
      <c r="F322" s="75">
        <f>+F323+F347</f>
        <v>1016761.9500000001</v>
      </c>
      <c r="G322" s="75">
        <f t="shared" si="74"/>
        <v>1016761.9500000001</v>
      </c>
      <c r="H322" s="76">
        <f t="shared" si="91"/>
        <v>-369661.95000000007</v>
      </c>
      <c r="I322" s="19"/>
    </row>
    <row r="323" spans="1:9" s="16" customFormat="1" ht="15" x14ac:dyDescent="0.25">
      <c r="A323" s="27">
        <v>41000</v>
      </c>
      <c r="B323" s="3" t="s">
        <v>325</v>
      </c>
      <c r="C323" s="2">
        <f>+C324+C327+C328+C329+C330</f>
        <v>381600</v>
      </c>
      <c r="D323" s="2">
        <f t="shared" ref="D323" si="96">+D324+D325+D326+D327+D328+D329+D330</f>
        <v>0</v>
      </c>
      <c r="E323" s="2">
        <f t="shared" si="72"/>
        <v>381600</v>
      </c>
      <c r="F323" s="2">
        <f>+F324+F327+F328+F329+F330</f>
        <v>669461.06000000006</v>
      </c>
      <c r="G323" s="2">
        <f t="shared" si="74"/>
        <v>669461.06000000006</v>
      </c>
      <c r="H323" s="22">
        <f t="shared" si="91"/>
        <v>-287861.06000000006</v>
      </c>
      <c r="I323" s="19"/>
    </row>
    <row r="324" spans="1:9" s="16" customFormat="1" ht="22.5" x14ac:dyDescent="0.25">
      <c r="A324" s="27">
        <v>41500</v>
      </c>
      <c r="B324" s="3" t="s">
        <v>326</v>
      </c>
      <c r="C324" s="2">
        <f>+C325+C326</f>
        <v>381600</v>
      </c>
      <c r="D324" s="2">
        <f t="shared" ref="D324:F324" si="97">+D325+D326</f>
        <v>0</v>
      </c>
      <c r="E324" s="2">
        <f t="shared" si="72"/>
        <v>381600</v>
      </c>
      <c r="F324" s="2">
        <f t="shared" si="97"/>
        <v>669461.06000000006</v>
      </c>
      <c r="G324" s="2">
        <f t="shared" si="74"/>
        <v>669461.06000000006</v>
      </c>
      <c r="H324" s="22">
        <f t="shared" si="91"/>
        <v>-287861.06000000006</v>
      </c>
      <c r="I324" s="19"/>
    </row>
    <row r="325" spans="1:9" x14ac:dyDescent="0.2">
      <c r="A325" s="28">
        <v>41501</v>
      </c>
      <c r="B325" s="29" t="s">
        <v>327</v>
      </c>
      <c r="C325" s="25">
        <v>0</v>
      </c>
      <c r="D325" s="25">
        <v>0</v>
      </c>
      <c r="E325" s="25">
        <f t="shared" si="72"/>
        <v>0</v>
      </c>
      <c r="F325" s="25">
        <v>0</v>
      </c>
      <c r="G325" s="25">
        <f t="shared" si="74"/>
        <v>0</v>
      </c>
      <c r="H325" s="26">
        <f t="shared" si="91"/>
        <v>0</v>
      </c>
    </row>
    <row r="326" spans="1:9" x14ac:dyDescent="0.2">
      <c r="A326" s="28">
        <v>41502</v>
      </c>
      <c r="B326" s="29" t="s">
        <v>328</v>
      </c>
      <c r="C326" s="25">
        <f>(508800/4)*3</f>
        <v>381600</v>
      </c>
      <c r="D326" s="25">
        <v>0</v>
      </c>
      <c r="E326" s="25">
        <f t="shared" si="72"/>
        <v>381600</v>
      </c>
      <c r="F326" s="25">
        <v>669461.06000000006</v>
      </c>
      <c r="G326" s="25">
        <f t="shared" si="74"/>
        <v>669461.06000000006</v>
      </c>
      <c r="H326" s="26">
        <f t="shared" si="91"/>
        <v>-287861.06000000006</v>
      </c>
    </row>
    <row r="327" spans="1:9" s="16" customFormat="1" ht="15" x14ac:dyDescent="0.25">
      <c r="A327" s="27">
        <v>41600</v>
      </c>
      <c r="B327" s="6" t="s">
        <v>329</v>
      </c>
      <c r="C327" s="2">
        <v>0</v>
      </c>
      <c r="D327" s="2">
        <v>0</v>
      </c>
      <c r="E327" s="2">
        <f t="shared" si="72"/>
        <v>0</v>
      </c>
      <c r="F327" s="2">
        <v>0</v>
      </c>
      <c r="G327" s="2">
        <f t="shared" si="74"/>
        <v>0</v>
      </c>
      <c r="H327" s="22">
        <f t="shared" si="91"/>
        <v>0</v>
      </c>
      <c r="I327" s="19"/>
    </row>
    <row r="328" spans="1:9" s="16" customFormat="1" ht="15" x14ac:dyDescent="0.25">
      <c r="A328" s="27">
        <v>41700</v>
      </c>
      <c r="B328" s="6" t="s">
        <v>330</v>
      </c>
      <c r="C328" s="2">
        <v>0</v>
      </c>
      <c r="D328" s="2">
        <v>0</v>
      </c>
      <c r="E328" s="2">
        <f t="shared" ref="E328:E391" si="98">+C328</f>
        <v>0</v>
      </c>
      <c r="F328" s="2">
        <v>0</v>
      </c>
      <c r="G328" s="2">
        <f t="shared" si="74"/>
        <v>0</v>
      </c>
      <c r="H328" s="22">
        <f t="shared" si="91"/>
        <v>0</v>
      </c>
      <c r="I328" s="19"/>
    </row>
    <row r="329" spans="1:9" s="16" customFormat="1" ht="15" x14ac:dyDescent="0.25">
      <c r="A329" s="27">
        <v>41800</v>
      </c>
      <c r="B329" s="6" t="s">
        <v>331</v>
      </c>
      <c r="C329" s="2">
        <v>0</v>
      </c>
      <c r="D329" s="2">
        <v>0</v>
      </c>
      <c r="E329" s="2">
        <f t="shared" si="98"/>
        <v>0</v>
      </c>
      <c r="F329" s="2">
        <v>0</v>
      </c>
      <c r="G329" s="2">
        <f t="shared" ref="G329:G392" si="99">+F329</f>
        <v>0</v>
      </c>
      <c r="H329" s="22">
        <f t="shared" si="91"/>
        <v>0</v>
      </c>
      <c r="I329" s="19"/>
    </row>
    <row r="330" spans="1:9" s="16" customFormat="1" ht="15" x14ac:dyDescent="0.25">
      <c r="A330" s="27">
        <v>41900</v>
      </c>
      <c r="B330" s="6" t="s">
        <v>332</v>
      </c>
      <c r="C330" s="2">
        <v>0</v>
      </c>
      <c r="D330" s="2">
        <v>0</v>
      </c>
      <c r="E330" s="2">
        <f t="shared" si="98"/>
        <v>0</v>
      </c>
      <c r="F330" s="2">
        <v>0</v>
      </c>
      <c r="G330" s="2">
        <f t="shared" si="99"/>
        <v>0</v>
      </c>
      <c r="H330" s="22">
        <f t="shared" si="91"/>
        <v>0</v>
      </c>
      <c r="I330" s="19"/>
    </row>
    <row r="331" spans="1:9" s="16" customFormat="1" ht="15" x14ac:dyDescent="0.25">
      <c r="A331" s="27">
        <v>42000</v>
      </c>
      <c r="B331" s="3" t="s">
        <v>333</v>
      </c>
      <c r="C331" s="2">
        <f>+C332+C333+C334+C335+C336</f>
        <v>0</v>
      </c>
      <c r="D331" s="2">
        <f>+D332+D333+D334+D335+D336</f>
        <v>0</v>
      </c>
      <c r="E331" s="2">
        <f t="shared" si="98"/>
        <v>0</v>
      </c>
      <c r="F331" s="2">
        <f>+F332+F333+F334+F335+F336</f>
        <v>0</v>
      </c>
      <c r="G331" s="2">
        <f t="shared" si="99"/>
        <v>0</v>
      </c>
      <c r="H331" s="22">
        <f t="shared" si="91"/>
        <v>0</v>
      </c>
      <c r="I331" s="19"/>
    </row>
    <row r="332" spans="1:9" s="16" customFormat="1" ht="15" x14ac:dyDescent="0.25">
      <c r="A332" s="27">
        <v>42100</v>
      </c>
      <c r="B332" s="6" t="s">
        <v>334</v>
      </c>
      <c r="C332" s="2">
        <v>0</v>
      </c>
      <c r="D332" s="2">
        <v>0</v>
      </c>
      <c r="E332" s="2">
        <f t="shared" si="98"/>
        <v>0</v>
      </c>
      <c r="F332" s="2">
        <v>0</v>
      </c>
      <c r="G332" s="2">
        <f t="shared" si="99"/>
        <v>0</v>
      </c>
      <c r="H332" s="22">
        <f t="shared" si="91"/>
        <v>0</v>
      </c>
      <c r="I332" s="19"/>
    </row>
    <row r="333" spans="1:9" s="16" customFormat="1" ht="15" x14ac:dyDescent="0.25">
      <c r="A333" s="27">
        <v>42200</v>
      </c>
      <c r="B333" s="6" t="s">
        <v>335</v>
      </c>
      <c r="C333" s="2">
        <v>0</v>
      </c>
      <c r="D333" s="2">
        <v>0</v>
      </c>
      <c r="E333" s="2">
        <f t="shared" si="98"/>
        <v>0</v>
      </c>
      <c r="F333" s="2">
        <v>0</v>
      </c>
      <c r="G333" s="2">
        <f t="shared" si="99"/>
        <v>0</v>
      </c>
      <c r="H333" s="22">
        <f t="shared" si="91"/>
        <v>0</v>
      </c>
      <c r="I333" s="19"/>
    </row>
    <row r="334" spans="1:9" s="16" customFormat="1" ht="15" x14ac:dyDescent="0.25">
      <c r="A334" s="27">
        <v>42300</v>
      </c>
      <c r="B334" s="6" t="s">
        <v>336</v>
      </c>
      <c r="C334" s="2">
        <v>0</v>
      </c>
      <c r="D334" s="2">
        <v>0</v>
      </c>
      <c r="E334" s="2">
        <f t="shared" si="98"/>
        <v>0</v>
      </c>
      <c r="F334" s="2">
        <v>0</v>
      </c>
      <c r="G334" s="2">
        <f t="shared" si="99"/>
        <v>0</v>
      </c>
      <c r="H334" s="22">
        <f t="shared" si="91"/>
        <v>0</v>
      </c>
      <c r="I334" s="19"/>
    </row>
    <row r="335" spans="1:9" s="16" customFormat="1" ht="15" x14ac:dyDescent="0.25">
      <c r="A335" s="27">
        <v>42400</v>
      </c>
      <c r="B335" s="6" t="s">
        <v>337</v>
      </c>
      <c r="C335" s="2">
        <v>0</v>
      </c>
      <c r="D335" s="2">
        <v>0</v>
      </c>
      <c r="E335" s="2">
        <f t="shared" si="98"/>
        <v>0</v>
      </c>
      <c r="F335" s="2">
        <v>0</v>
      </c>
      <c r="G335" s="2">
        <f t="shared" si="99"/>
        <v>0</v>
      </c>
      <c r="H335" s="22">
        <f t="shared" si="91"/>
        <v>0</v>
      </c>
      <c r="I335" s="19"/>
    </row>
    <row r="336" spans="1:9" s="16" customFormat="1" ht="15" x14ac:dyDescent="0.25">
      <c r="A336" s="27">
        <v>42500</v>
      </c>
      <c r="B336" s="6" t="s">
        <v>338</v>
      </c>
      <c r="C336" s="2">
        <v>0</v>
      </c>
      <c r="D336" s="2">
        <v>0</v>
      </c>
      <c r="E336" s="2">
        <f t="shared" si="98"/>
        <v>0</v>
      </c>
      <c r="F336" s="2">
        <v>0</v>
      </c>
      <c r="G336" s="2">
        <f t="shared" si="99"/>
        <v>0</v>
      </c>
      <c r="H336" s="22">
        <f t="shared" si="91"/>
        <v>0</v>
      </c>
      <c r="I336" s="19"/>
    </row>
    <row r="337" spans="1:9" s="16" customFormat="1" ht="15" x14ac:dyDescent="0.25">
      <c r="A337" s="27">
        <v>43000</v>
      </c>
      <c r="B337" s="3" t="s">
        <v>339</v>
      </c>
      <c r="C337" s="2">
        <f>+C338+C339+C340+C341+C342+C345+C346</f>
        <v>0</v>
      </c>
      <c r="D337" s="2">
        <f t="shared" ref="D337:F337" si="100">+D338+D339+D340+D341+D342+D345+D346</f>
        <v>0</v>
      </c>
      <c r="E337" s="2">
        <f t="shared" si="98"/>
        <v>0</v>
      </c>
      <c r="F337" s="2">
        <f t="shared" si="100"/>
        <v>0</v>
      </c>
      <c r="G337" s="2">
        <f t="shared" si="99"/>
        <v>0</v>
      </c>
      <c r="H337" s="22">
        <f t="shared" si="91"/>
        <v>0</v>
      </c>
      <c r="I337" s="19"/>
    </row>
    <row r="338" spans="1:9" s="16" customFormat="1" ht="15" x14ac:dyDescent="0.25">
      <c r="A338" s="27">
        <v>43100</v>
      </c>
      <c r="B338" s="3" t="s">
        <v>340</v>
      </c>
      <c r="C338" s="2">
        <v>0</v>
      </c>
      <c r="D338" s="2">
        <v>0</v>
      </c>
      <c r="E338" s="2">
        <f t="shared" si="98"/>
        <v>0</v>
      </c>
      <c r="F338" s="2">
        <v>0</v>
      </c>
      <c r="G338" s="2">
        <f t="shared" si="99"/>
        <v>0</v>
      </c>
      <c r="H338" s="22">
        <f t="shared" si="91"/>
        <v>0</v>
      </c>
      <c r="I338" s="19"/>
    </row>
    <row r="339" spans="1:9" s="16" customFormat="1" ht="15" x14ac:dyDescent="0.25">
      <c r="A339" s="27">
        <v>43200</v>
      </c>
      <c r="B339" s="3" t="s">
        <v>341</v>
      </c>
      <c r="C339" s="2">
        <v>0</v>
      </c>
      <c r="D339" s="2">
        <v>0</v>
      </c>
      <c r="E339" s="2">
        <f t="shared" si="98"/>
        <v>0</v>
      </c>
      <c r="F339" s="2">
        <v>0</v>
      </c>
      <c r="G339" s="2">
        <f t="shared" si="99"/>
        <v>0</v>
      </c>
      <c r="H339" s="22">
        <f t="shared" si="91"/>
        <v>0</v>
      </c>
      <c r="I339" s="19"/>
    </row>
    <row r="340" spans="1:9" s="16" customFormat="1" ht="15" customHeight="1" x14ac:dyDescent="0.25">
      <c r="A340" s="27">
        <v>43300</v>
      </c>
      <c r="B340" s="3" t="s">
        <v>342</v>
      </c>
      <c r="C340" s="2">
        <v>0</v>
      </c>
      <c r="D340" s="2">
        <v>0</v>
      </c>
      <c r="E340" s="2">
        <f t="shared" si="98"/>
        <v>0</v>
      </c>
      <c r="F340" s="2">
        <v>0</v>
      </c>
      <c r="G340" s="2">
        <f t="shared" si="99"/>
        <v>0</v>
      </c>
      <c r="H340" s="22">
        <f t="shared" si="91"/>
        <v>0</v>
      </c>
      <c r="I340" s="19"/>
    </row>
    <row r="341" spans="1:9" s="16" customFormat="1" ht="15" x14ac:dyDescent="0.25">
      <c r="A341" s="27">
        <v>43400</v>
      </c>
      <c r="B341" s="3" t="s">
        <v>343</v>
      </c>
      <c r="C341" s="2">
        <v>0</v>
      </c>
      <c r="D341" s="2">
        <v>0</v>
      </c>
      <c r="E341" s="2">
        <f t="shared" si="98"/>
        <v>0</v>
      </c>
      <c r="F341" s="2">
        <v>0</v>
      </c>
      <c r="G341" s="2">
        <f t="shared" si="99"/>
        <v>0</v>
      </c>
      <c r="H341" s="22">
        <f t="shared" si="91"/>
        <v>0</v>
      </c>
      <c r="I341" s="19"/>
    </row>
    <row r="342" spans="1:9" s="16" customFormat="1" ht="15" x14ac:dyDescent="0.25">
      <c r="A342" s="27">
        <v>43500</v>
      </c>
      <c r="B342" s="3" t="s">
        <v>344</v>
      </c>
      <c r="C342" s="2">
        <v>0</v>
      </c>
      <c r="D342" s="2">
        <v>0</v>
      </c>
      <c r="E342" s="2">
        <f t="shared" si="98"/>
        <v>0</v>
      </c>
      <c r="F342" s="2">
        <v>0</v>
      </c>
      <c r="G342" s="2">
        <f t="shared" si="99"/>
        <v>0</v>
      </c>
      <c r="H342" s="22">
        <f t="shared" si="91"/>
        <v>0</v>
      </c>
      <c r="I342" s="19"/>
    </row>
    <row r="343" spans="1:9" s="16" customFormat="1" ht="15" x14ac:dyDescent="0.25">
      <c r="A343" s="27">
        <v>43600</v>
      </c>
      <c r="B343" s="3" t="s">
        <v>345</v>
      </c>
      <c r="C343" s="2">
        <v>0</v>
      </c>
      <c r="D343" s="2">
        <v>0</v>
      </c>
      <c r="E343" s="2">
        <f t="shared" si="98"/>
        <v>0</v>
      </c>
      <c r="F343" s="2">
        <v>0</v>
      </c>
      <c r="G343" s="2">
        <f t="shared" si="99"/>
        <v>0</v>
      </c>
      <c r="H343" s="22">
        <f t="shared" si="91"/>
        <v>0</v>
      </c>
      <c r="I343" s="19"/>
    </row>
    <row r="344" spans="1:9" x14ac:dyDescent="0.2">
      <c r="A344" s="28">
        <v>43601</v>
      </c>
      <c r="B344" s="29" t="s">
        <v>346</v>
      </c>
      <c r="C344" s="25">
        <v>0</v>
      </c>
      <c r="D344" s="25">
        <v>0</v>
      </c>
      <c r="E344" s="25">
        <f t="shared" si="98"/>
        <v>0</v>
      </c>
      <c r="F344" s="25">
        <v>0</v>
      </c>
      <c r="G344" s="25">
        <f t="shared" si="99"/>
        <v>0</v>
      </c>
      <c r="H344" s="26">
        <f t="shared" si="91"/>
        <v>0</v>
      </c>
    </row>
    <row r="345" spans="1:9" s="16" customFormat="1" ht="15" x14ac:dyDescent="0.25">
      <c r="A345" s="27">
        <v>43700</v>
      </c>
      <c r="B345" s="3" t="s">
        <v>347</v>
      </c>
      <c r="C345" s="2">
        <v>0</v>
      </c>
      <c r="D345" s="2">
        <v>0</v>
      </c>
      <c r="E345" s="2">
        <f t="shared" si="98"/>
        <v>0</v>
      </c>
      <c r="F345" s="2">
        <v>0</v>
      </c>
      <c r="G345" s="2">
        <f t="shared" si="99"/>
        <v>0</v>
      </c>
      <c r="H345" s="22">
        <f t="shared" si="91"/>
        <v>0</v>
      </c>
      <c r="I345" s="19"/>
    </row>
    <row r="346" spans="1:9" s="16" customFormat="1" ht="15" x14ac:dyDescent="0.25">
      <c r="A346" s="27">
        <v>43800</v>
      </c>
      <c r="B346" s="3" t="s">
        <v>348</v>
      </c>
      <c r="C346" s="2">
        <v>0</v>
      </c>
      <c r="D346" s="2">
        <v>0</v>
      </c>
      <c r="E346" s="2">
        <f t="shared" si="98"/>
        <v>0</v>
      </c>
      <c r="F346" s="2">
        <v>0</v>
      </c>
      <c r="G346" s="2">
        <f t="shared" si="99"/>
        <v>0</v>
      </c>
      <c r="H346" s="22">
        <f t="shared" si="91"/>
        <v>0</v>
      </c>
      <c r="I346" s="19"/>
    </row>
    <row r="347" spans="1:9" s="16" customFormat="1" ht="15" x14ac:dyDescent="0.25">
      <c r="A347" s="40">
        <v>44000</v>
      </c>
      <c r="B347" s="3" t="s">
        <v>349</v>
      </c>
      <c r="C347" s="2">
        <f>+C348+C351+C355</f>
        <v>265500</v>
      </c>
      <c r="D347" s="2">
        <f t="shared" ref="D347:F347" si="101">+D348+D351+D355</f>
        <v>0</v>
      </c>
      <c r="E347" s="2">
        <f t="shared" si="98"/>
        <v>265500</v>
      </c>
      <c r="F347" s="2">
        <f t="shared" si="101"/>
        <v>347300.89</v>
      </c>
      <c r="G347" s="2">
        <f t="shared" si="99"/>
        <v>347300.89</v>
      </c>
      <c r="H347" s="22">
        <f t="shared" si="91"/>
        <v>-81800.890000000014</v>
      </c>
      <c r="I347" s="19"/>
    </row>
    <row r="348" spans="1:9" s="16" customFormat="1" ht="15" x14ac:dyDescent="0.25">
      <c r="A348" s="27">
        <v>44100</v>
      </c>
      <c r="B348" s="3" t="s">
        <v>350</v>
      </c>
      <c r="C348" s="2">
        <f>+C349+C350</f>
        <v>18000</v>
      </c>
      <c r="D348" s="2">
        <f t="shared" ref="D348:F348" si="102">+D349+D350</f>
        <v>0</v>
      </c>
      <c r="E348" s="2">
        <f t="shared" si="98"/>
        <v>18000</v>
      </c>
      <c r="F348" s="2">
        <f t="shared" si="102"/>
        <v>155675</v>
      </c>
      <c r="G348" s="2">
        <f t="shared" si="99"/>
        <v>155675</v>
      </c>
      <c r="H348" s="22">
        <f t="shared" si="91"/>
        <v>-137675</v>
      </c>
      <c r="I348" s="19"/>
    </row>
    <row r="349" spans="1:9" x14ac:dyDescent="0.2">
      <c r="A349" s="28">
        <v>44101</v>
      </c>
      <c r="B349" s="29" t="s">
        <v>351</v>
      </c>
      <c r="C349" s="25">
        <f>(24000/4)*3</f>
        <v>18000</v>
      </c>
      <c r="D349" s="25">
        <v>0</v>
      </c>
      <c r="E349" s="25">
        <f t="shared" si="98"/>
        <v>18000</v>
      </c>
      <c r="F349" s="25">
        <v>155675</v>
      </c>
      <c r="G349" s="25">
        <f t="shared" si="99"/>
        <v>155675</v>
      </c>
      <c r="H349" s="26">
        <f t="shared" si="91"/>
        <v>-137675</v>
      </c>
    </row>
    <row r="350" spans="1:9" x14ac:dyDescent="0.2">
      <c r="A350" s="28">
        <v>44102</v>
      </c>
      <c r="B350" s="29" t="s">
        <v>352</v>
      </c>
      <c r="C350" s="25">
        <v>0</v>
      </c>
      <c r="D350" s="25">
        <v>0</v>
      </c>
      <c r="E350" s="25">
        <f t="shared" si="98"/>
        <v>0</v>
      </c>
      <c r="F350" s="25">
        <v>0</v>
      </c>
      <c r="G350" s="25">
        <f t="shared" si="99"/>
        <v>0</v>
      </c>
      <c r="H350" s="26">
        <f t="shared" si="91"/>
        <v>0</v>
      </c>
    </row>
    <row r="351" spans="1:9" s="16" customFormat="1" ht="15" x14ac:dyDescent="0.25">
      <c r="A351" s="27">
        <v>44200</v>
      </c>
      <c r="B351" s="3" t="s">
        <v>353</v>
      </c>
      <c r="C351" s="2">
        <f>+C352+C353+C354</f>
        <v>166500</v>
      </c>
      <c r="D351" s="2">
        <f t="shared" ref="D351:F351" si="103">+D352+D353+D354</f>
        <v>0</v>
      </c>
      <c r="E351" s="2">
        <f t="shared" si="98"/>
        <v>166500</v>
      </c>
      <c r="F351" s="2">
        <f t="shared" si="103"/>
        <v>121711.5</v>
      </c>
      <c r="G351" s="2">
        <f t="shared" si="99"/>
        <v>121711.5</v>
      </c>
      <c r="H351" s="22">
        <f t="shared" si="91"/>
        <v>44788.5</v>
      </c>
      <c r="I351" s="19"/>
    </row>
    <row r="352" spans="1:9" x14ac:dyDescent="0.2">
      <c r="A352" s="28">
        <v>44201</v>
      </c>
      <c r="B352" s="29" t="s">
        <v>354</v>
      </c>
      <c r="C352" s="25">
        <v>0</v>
      </c>
      <c r="D352" s="25">
        <v>0</v>
      </c>
      <c r="E352" s="25">
        <f t="shared" si="98"/>
        <v>0</v>
      </c>
      <c r="F352" s="25">
        <v>0</v>
      </c>
      <c r="G352" s="25">
        <f t="shared" si="99"/>
        <v>0</v>
      </c>
      <c r="H352" s="26">
        <f t="shared" si="91"/>
        <v>0</v>
      </c>
    </row>
    <row r="353" spans="1:9" x14ac:dyDescent="0.2">
      <c r="A353" s="28">
        <v>44203</v>
      </c>
      <c r="B353" s="29" t="s">
        <v>355</v>
      </c>
      <c r="C353" s="25">
        <f>(198000/4)*3</f>
        <v>148500</v>
      </c>
      <c r="D353" s="25">
        <v>0</v>
      </c>
      <c r="E353" s="25">
        <f t="shared" si="98"/>
        <v>148500</v>
      </c>
      <c r="F353" s="25">
        <v>111800</v>
      </c>
      <c r="G353" s="25">
        <f t="shared" si="99"/>
        <v>111800</v>
      </c>
      <c r="H353" s="26">
        <f t="shared" si="91"/>
        <v>36700</v>
      </c>
    </row>
    <row r="354" spans="1:9" x14ac:dyDescent="0.2">
      <c r="A354" s="28">
        <v>44204</v>
      </c>
      <c r="B354" s="29" t="s">
        <v>356</v>
      </c>
      <c r="C354" s="25">
        <f>(24000/4)*3</f>
        <v>18000</v>
      </c>
      <c r="D354" s="25">
        <v>0</v>
      </c>
      <c r="E354" s="25">
        <f t="shared" si="98"/>
        <v>18000</v>
      </c>
      <c r="F354" s="25">
        <v>9911.5</v>
      </c>
      <c r="G354" s="25">
        <f t="shared" si="99"/>
        <v>9911.5</v>
      </c>
      <c r="H354" s="26">
        <f t="shared" si="91"/>
        <v>8088.5</v>
      </c>
    </row>
    <row r="355" spans="1:9" s="16" customFormat="1" ht="15" x14ac:dyDescent="0.25">
      <c r="A355" s="27">
        <v>44300</v>
      </c>
      <c r="B355" s="3" t="s">
        <v>357</v>
      </c>
      <c r="C355" s="2">
        <f>+C356+C357</f>
        <v>81000</v>
      </c>
      <c r="D355" s="2">
        <f t="shared" ref="D355:F355" si="104">+D356+D357</f>
        <v>0</v>
      </c>
      <c r="E355" s="2">
        <f t="shared" si="98"/>
        <v>81000</v>
      </c>
      <c r="F355" s="2">
        <f t="shared" si="104"/>
        <v>69914.39</v>
      </c>
      <c r="G355" s="2">
        <f t="shared" si="99"/>
        <v>69914.39</v>
      </c>
      <c r="H355" s="22">
        <f t="shared" si="91"/>
        <v>11085.61</v>
      </c>
      <c r="I355" s="19"/>
    </row>
    <row r="356" spans="1:9" x14ac:dyDescent="0.2">
      <c r="A356" s="28">
        <v>44301</v>
      </c>
      <c r="B356" s="29" t="s">
        <v>358</v>
      </c>
      <c r="C356" s="25">
        <f>(12000/4)*3</f>
        <v>9000</v>
      </c>
      <c r="D356" s="25">
        <v>0</v>
      </c>
      <c r="E356" s="25">
        <f t="shared" si="98"/>
        <v>9000</v>
      </c>
      <c r="F356" s="25">
        <v>9743.5400000000009</v>
      </c>
      <c r="G356" s="25">
        <f t="shared" si="99"/>
        <v>9743.5400000000009</v>
      </c>
      <c r="H356" s="26">
        <f t="shared" si="91"/>
        <v>-743.54000000000087</v>
      </c>
    </row>
    <row r="357" spans="1:9" x14ac:dyDescent="0.2">
      <c r="A357" s="28">
        <v>44302</v>
      </c>
      <c r="B357" s="29" t="s">
        <v>359</v>
      </c>
      <c r="C357" s="25">
        <f>(96000/4)*3</f>
        <v>72000</v>
      </c>
      <c r="D357" s="25">
        <v>0</v>
      </c>
      <c r="E357" s="25">
        <f t="shared" si="98"/>
        <v>72000</v>
      </c>
      <c r="F357" s="25">
        <v>60170.85</v>
      </c>
      <c r="G357" s="25">
        <f t="shared" si="99"/>
        <v>60170.85</v>
      </c>
      <c r="H357" s="26">
        <f t="shared" si="91"/>
        <v>11829.150000000001</v>
      </c>
    </row>
    <row r="358" spans="1:9" s="16" customFormat="1" ht="15" x14ac:dyDescent="0.25">
      <c r="A358" s="27">
        <v>44400</v>
      </c>
      <c r="B358" s="3" t="s">
        <v>360</v>
      </c>
      <c r="C358" s="2">
        <f>+C359</f>
        <v>0</v>
      </c>
      <c r="D358" s="2">
        <f t="shared" ref="D358:F358" si="105">+D359</f>
        <v>0</v>
      </c>
      <c r="E358" s="2">
        <f t="shared" si="98"/>
        <v>0</v>
      </c>
      <c r="F358" s="2">
        <f t="shared" si="105"/>
        <v>0</v>
      </c>
      <c r="G358" s="2">
        <f t="shared" si="99"/>
        <v>0</v>
      </c>
      <c r="H358" s="22">
        <f t="shared" si="91"/>
        <v>0</v>
      </c>
      <c r="I358" s="19"/>
    </row>
    <row r="359" spans="1:9" x14ac:dyDescent="0.2">
      <c r="A359" s="28">
        <v>44401</v>
      </c>
      <c r="B359" s="29" t="s">
        <v>361</v>
      </c>
      <c r="C359" s="25">
        <v>0</v>
      </c>
      <c r="D359" s="25">
        <v>0</v>
      </c>
      <c r="E359" s="25">
        <f t="shared" si="98"/>
        <v>0</v>
      </c>
      <c r="F359" s="25">
        <v>0</v>
      </c>
      <c r="G359" s="25">
        <f t="shared" si="99"/>
        <v>0</v>
      </c>
      <c r="H359" s="26">
        <f t="shared" si="91"/>
        <v>0</v>
      </c>
    </row>
    <row r="360" spans="1:9" s="16" customFormat="1" ht="15" x14ac:dyDescent="0.25">
      <c r="A360" s="27">
        <v>44500</v>
      </c>
      <c r="B360" s="6" t="s">
        <v>362</v>
      </c>
      <c r="C360" s="2">
        <v>0</v>
      </c>
      <c r="D360" s="2">
        <v>0</v>
      </c>
      <c r="E360" s="2">
        <f t="shared" si="98"/>
        <v>0</v>
      </c>
      <c r="F360" s="2">
        <v>0</v>
      </c>
      <c r="G360" s="2">
        <f t="shared" si="99"/>
        <v>0</v>
      </c>
      <c r="H360" s="22">
        <f t="shared" si="91"/>
        <v>0</v>
      </c>
      <c r="I360" s="19"/>
    </row>
    <row r="361" spans="1:9" s="16" customFormat="1" ht="15" x14ac:dyDescent="0.25">
      <c r="A361" s="27">
        <v>44600</v>
      </c>
      <c r="B361" s="6" t="s">
        <v>363</v>
      </c>
      <c r="C361" s="2">
        <v>0</v>
      </c>
      <c r="D361" s="2">
        <v>0</v>
      </c>
      <c r="E361" s="2">
        <f t="shared" si="98"/>
        <v>0</v>
      </c>
      <c r="F361" s="2">
        <v>0</v>
      </c>
      <c r="G361" s="2">
        <f t="shared" si="99"/>
        <v>0</v>
      </c>
      <c r="H361" s="22">
        <f t="shared" si="91"/>
        <v>0</v>
      </c>
      <c r="I361" s="19"/>
    </row>
    <row r="362" spans="1:9" s="16" customFormat="1" ht="15" x14ac:dyDescent="0.25">
      <c r="A362" s="27">
        <v>44700</v>
      </c>
      <c r="B362" s="6" t="s">
        <v>364</v>
      </c>
      <c r="C362" s="2">
        <v>0</v>
      </c>
      <c r="D362" s="2">
        <v>0</v>
      </c>
      <c r="E362" s="2">
        <f t="shared" si="98"/>
        <v>0</v>
      </c>
      <c r="F362" s="2">
        <v>0</v>
      </c>
      <c r="G362" s="2">
        <f t="shared" si="99"/>
        <v>0</v>
      </c>
      <c r="H362" s="22">
        <f t="shared" si="91"/>
        <v>0</v>
      </c>
      <c r="I362" s="19"/>
    </row>
    <row r="363" spans="1:9" s="16" customFormat="1" ht="15" x14ac:dyDescent="0.25">
      <c r="A363" s="27">
        <v>44800</v>
      </c>
      <c r="B363" s="3" t="s">
        <v>365</v>
      </c>
      <c r="C363" s="2">
        <v>0</v>
      </c>
      <c r="D363" s="2">
        <v>0</v>
      </c>
      <c r="E363" s="2">
        <f t="shared" si="98"/>
        <v>0</v>
      </c>
      <c r="F363" s="2">
        <v>0</v>
      </c>
      <c r="G363" s="2">
        <f t="shared" si="99"/>
        <v>0</v>
      </c>
      <c r="H363" s="22">
        <f t="shared" si="91"/>
        <v>0</v>
      </c>
      <c r="I363" s="19"/>
    </row>
    <row r="364" spans="1:9" x14ac:dyDescent="0.2">
      <c r="A364" s="32">
        <v>44801</v>
      </c>
      <c r="B364" s="29" t="s">
        <v>366</v>
      </c>
      <c r="C364" s="25">
        <v>0</v>
      </c>
      <c r="D364" s="25">
        <v>0</v>
      </c>
      <c r="E364" s="25">
        <f t="shared" si="98"/>
        <v>0</v>
      </c>
      <c r="F364" s="25">
        <v>0</v>
      </c>
      <c r="G364" s="25">
        <f t="shared" si="99"/>
        <v>0</v>
      </c>
      <c r="H364" s="26">
        <f t="shared" si="91"/>
        <v>0</v>
      </c>
    </row>
    <row r="365" spans="1:9" s="16" customFormat="1" ht="15" x14ac:dyDescent="0.25">
      <c r="A365" s="27">
        <v>45000</v>
      </c>
      <c r="B365" s="3" t="s">
        <v>367</v>
      </c>
      <c r="C365" s="2">
        <f>+C366+C368</f>
        <v>0</v>
      </c>
      <c r="D365" s="2">
        <f t="shared" ref="D365:F365" si="106">+D366+D368</f>
        <v>0</v>
      </c>
      <c r="E365" s="2">
        <f t="shared" si="98"/>
        <v>0</v>
      </c>
      <c r="F365" s="2">
        <f t="shared" si="106"/>
        <v>0</v>
      </c>
      <c r="G365" s="2">
        <f t="shared" si="99"/>
        <v>0</v>
      </c>
      <c r="H365" s="22">
        <f t="shared" si="91"/>
        <v>0</v>
      </c>
      <c r="I365" s="19"/>
    </row>
    <row r="366" spans="1:9" s="16" customFormat="1" ht="15" x14ac:dyDescent="0.25">
      <c r="A366" s="27">
        <v>45100</v>
      </c>
      <c r="B366" s="3" t="s">
        <v>368</v>
      </c>
      <c r="C366" s="2">
        <f>+C367</f>
        <v>0</v>
      </c>
      <c r="D366" s="2">
        <f t="shared" ref="D366:F366" si="107">+D367</f>
        <v>0</v>
      </c>
      <c r="E366" s="2">
        <f t="shared" si="98"/>
        <v>0</v>
      </c>
      <c r="F366" s="2">
        <f t="shared" si="107"/>
        <v>0</v>
      </c>
      <c r="G366" s="2">
        <f t="shared" si="99"/>
        <v>0</v>
      </c>
      <c r="H366" s="22">
        <f t="shared" si="91"/>
        <v>0</v>
      </c>
      <c r="I366" s="19"/>
    </row>
    <row r="367" spans="1:9" x14ac:dyDescent="0.2">
      <c r="A367" s="28">
        <v>45101</v>
      </c>
      <c r="B367" s="29" t="s">
        <v>369</v>
      </c>
      <c r="C367" s="25">
        <v>0</v>
      </c>
      <c r="D367" s="25">
        <v>0</v>
      </c>
      <c r="E367" s="25">
        <f t="shared" si="98"/>
        <v>0</v>
      </c>
      <c r="F367" s="25">
        <v>0</v>
      </c>
      <c r="G367" s="25">
        <f t="shared" si="99"/>
        <v>0</v>
      </c>
      <c r="H367" s="26">
        <f t="shared" si="91"/>
        <v>0</v>
      </c>
    </row>
    <row r="368" spans="1:9" s="16" customFormat="1" ht="15" x14ac:dyDescent="0.25">
      <c r="A368" s="27">
        <v>45200</v>
      </c>
      <c r="B368" s="3" t="s">
        <v>370</v>
      </c>
      <c r="C368" s="2">
        <f>+C369</f>
        <v>0</v>
      </c>
      <c r="D368" s="2">
        <f t="shared" ref="D368:F368" si="108">+D369</f>
        <v>0</v>
      </c>
      <c r="E368" s="2">
        <f t="shared" si="98"/>
        <v>0</v>
      </c>
      <c r="F368" s="2">
        <f t="shared" si="108"/>
        <v>0</v>
      </c>
      <c r="G368" s="2">
        <f t="shared" si="99"/>
        <v>0</v>
      </c>
      <c r="H368" s="22">
        <f t="shared" si="91"/>
        <v>0</v>
      </c>
      <c r="I368" s="19"/>
    </row>
    <row r="369" spans="1:10" x14ac:dyDescent="0.2">
      <c r="A369" s="28">
        <v>45201</v>
      </c>
      <c r="B369" s="29" t="s">
        <v>371</v>
      </c>
      <c r="C369" s="25">
        <v>0</v>
      </c>
      <c r="D369" s="25">
        <v>0</v>
      </c>
      <c r="E369" s="25">
        <f t="shared" si="98"/>
        <v>0</v>
      </c>
      <c r="F369" s="25">
        <v>0</v>
      </c>
      <c r="G369" s="25">
        <f t="shared" si="99"/>
        <v>0</v>
      </c>
      <c r="H369" s="26">
        <f t="shared" si="91"/>
        <v>0</v>
      </c>
    </row>
    <row r="370" spans="1:10" s="16" customFormat="1" ht="15" x14ac:dyDescent="0.25">
      <c r="A370" s="27">
        <v>46000</v>
      </c>
      <c r="B370" s="6" t="s">
        <v>372</v>
      </c>
      <c r="C370" s="2">
        <v>0</v>
      </c>
      <c r="D370" s="2">
        <v>0</v>
      </c>
      <c r="E370" s="2">
        <f t="shared" si="98"/>
        <v>0</v>
      </c>
      <c r="F370" s="2">
        <v>0</v>
      </c>
      <c r="G370" s="2">
        <f t="shared" si="99"/>
        <v>0</v>
      </c>
      <c r="H370" s="22">
        <f t="shared" si="91"/>
        <v>0</v>
      </c>
      <c r="I370" s="19"/>
    </row>
    <row r="371" spans="1:10" s="16" customFormat="1" ht="22.5" x14ac:dyDescent="0.25">
      <c r="A371" s="27">
        <v>46400</v>
      </c>
      <c r="B371" s="6" t="s">
        <v>373</v>
      </c>
      <c r="C371" s="2">
        <v>0</v>
      </c>
      <c r="D371" s="2">
        <v>0</v>
      </c>
      <c r="E371" s="2">
        <f t="shared" si="98"/>
        <v>0</v>
      </c>
      <c r="F371" s="2">
        <v>0</v>
      </c>
      <c r="G371" s="2">
        <f t="shared" si="99"/>
        <v>0</v>
      </c>
      <c r="H371" s="22">
        <f t="shared" si="91"/>
        <v>0</v>
      </c>
      <c r="I371" s="19"/>
    </row>
    <row r="372" spans="1:10" s="16" customFormat="1" ht="22.5" x14ac:dyDescent="0.25">
      <c r="A372" s="27">
        <v>46500</v>
      </c>
      <c r="B372" s="6" t="s">
        <v>374</v>
      </c>
      <c r="C372" s="2">
        <v>0</v>
      </c>
      <c r="D372" s="2">
        <v>0</v>
      </c>
      <c r="E372" s="2">
        <f t="shared" si="98"/>
        <v>0</v>
      </c>
      <c r="F372" s="2">
        <v>0</v>
      </c>
      <c r="G372" s="2">
        <f t="shared" si="99"/>
        <v>0</v>
      </c>
      <c r="H372" s="22">
        <f t="shared" ref="H372:H435" si="109">+E372-F372</f>
        <v>0</v>
      </c>
      <c r="I372" s="19"/>
    </row>
    <row r="373" spans="1:10" s="16" customFormat="1" ht="15" x14ac:dyDescent="0.25">
      <c r="A373" s="27">
        <v>46600</v>
      </c>
      <c r="B373" s="6" t="s">
        <v>375</v>
      </c>
      <c r="C373" s="2">
        <v>0</v>
      </c>
      <c r="D373" s="2">
        <v>0</v>
      </c>
      <c r="E373" s="2">
        <f t="shared" si="98"/>
        <v>0</v>
      </c>
      <c r="F373" s="2">
        <v>0</v>
      </c>
      <c r="G373" s="2">
        <f t="shared" si="99"/>
        <v>0</v>
      </c>
      <c r="H373" s="22">
        <f t="shared" si="109"/>
        <v>0</v>
      </c>
      <c r="I373" s="19"/>
    </row>
    <row r="374" spans="1:10" s="16" customFormat="1" ht="15" x14ac:dyDescent="0.25">
      <c r="A374" s="27">
        <v>47000</v>
      </c>
      <c r="B374" s="6" t="s">
        <v>376</v>
      </c>
      <c r="C374" s="2">
        <v>0</v>
      </c>
      <c r="D374" s="2">
        <v>0</v>
      </c>
      <c r="E374" s="2">
        <f t="shared" si="98"/>
        <v>0</v>
      </c>
      <c r="F374" s="2">
        <v>0</v>
      </c>
      <c r="G374" s="2">
        <f t="shared" si="99"/>
        <v>0</v>
      </c>
      <c r="H374" s="22">
        <f t="shared" si="109"/>
        <v>0</v>
      </c>
      <c r="I374" s="19"/>
    </row>
    <row r="375" spans="1:10" s="16" customFormat="1" ht="15" x14ac:dyDescent="0.25">
      <c r="A375" s="27">
        <v>48000</v>
      </c>
      <c r="B375" s="6" t="s">
        <v>377</v>
      </c>
      <c r="C375" s="2">
        <v>0</v>
      </c>
      <c r="D375" s="2">
        <v>0</v>
      </c>
      <c r="E375" s="2">
        <f t="shared" si="98"/>
        <v>0</v>
      </c>
      <c r="F375" s="2">
        <v>0</v>
      </c>
      <c r="G375" s="2">
        <f t="shared" si="99"/>
        <v>0</v>
      </c>
      <c r="H375" s="22">
        <f t="shared" si="109"/>
        <v>0</v>
      </c>
      <c r="I375" s="19"/>
    </row>
    <row r="376" spans="1:10" s="16" customFormat="1" ht="15" x14ac:dyDescent="0.25">
      <c r="A376" s="27">
        <v>48100</v>
      </c>
      <c r="B376" s="6" t="s">
        <v>378</v>
      </c>
      <c r="C376" s="2">
        <v>0</v>
      </c>
      <c r="D376" s="2">
        <v>0</v>
      </c>
      <c r="E376" s="2">
        <f t="shared" si="98"/>
        <v>0</v>
      </c>
      <c r="F376" s="2">
        <v>0</v>
      </c>
      <c r="G376" s="2">
        <f t="shared" si="99"/>
        <v>0</v>
      </c>
      <c r="H376" s="22">
        <f t="shared" si="109"/>
        <v>0</v>
      </c>
      <c r="I376" s="19"/>
    </row>
    <row r="377" spans="1:10" s="16" customFormat="1" ht="15" x14ac:dyDescent="0.25">
      <c r="A377" s="27">
        <v>48200</v>
      </c>
      <c r="B377" s="6" t="s">
        <v>379</v>
      </c>
      <c r="C377" s="2">
        <v>0</v>
      </c>
      <c r="D377" s="2">
        <v>0</v>
      </c>
      <c r="E377" s="2">
        <f t="shared" si="98"/>
        <v>0</v>
      </c>
      <c r="F377" s="2">
        <v>0</v>
      </c>
      <c r="G377" s="2">
        <f t="shared" si="99"/>
        <v>0</v>
      </c>
      <c r="H377" s="22">
        <f t="shared" si="109"/>
        <v>0</v>
      </c>
      <c r="I377" s="19"/>
    </row>
    <row r="378" spans="1:10" s="16" customFormat="1" ht="15" x14ac:dyDescent="0.25">
      <c r="A378" s="27">
        <v>48300</v>
      </c>
      <c r="B378" s="6" t="s">
        <v>380</v>
      </c>
      <c r="C378" s="2">
        <v>0</v>
      </c>
      <c r="D378" s="2">
        <v>0</v>
      </c>
      <c r="E378" s="2">
        <f t="shared" si="98"/>
        <v>0</v>
      </c>
      <c r="F378" s="2">
        <v>0</v>
      </c>
      <c r="G378" s="2">
        <f t="shared" si="99"/>
        <v>0</v>
      </c>
      <c r="H378" s="22">
        <f t="shared" si="109"/>
        <v>0</v>
      </c>
      <c r="I378" s="19"/>
    </row>
    <row r="379" spans="1:10" s="16" customFormat="1" ht="15" x14ac:dyDescent="0.25">
      <c r="A379" s="27">
        <v>48400</v>
      </c>
      <c r="B379" s="6" t="s">
        <v>381</v>
      </c>
      <c r="C379" s="2">
        <v>0</v>
      </c>
      <c r="D379" s="2">
        <v>0</v>
      </c>
      <c r="E379" s="2">
        <f t="shared" si="98"/>
        <v>0</v>
      </c>
      <c r="F379" s="2">
        <v>0</v>
      </c>
      <c r="G379" s="2">
        <f t="shared" si="99"/>
        <v>0</v>
      </c>
      <c r="H379" s="22">
        <f t="shared" si="109"/>
        <v>0</v>
      </c>
      <c r="I379" s="19"/>
    </row>
    <row r="380" spans="1:10" s="16" customFormat="1" ht="15" x14ac:dyDescent="0.25">
      <c r="A380" s="27">
        <v>48500</v>
      </c>
      <c r="B380" s="6" t="s">
        <v>382</v>
      </c>
      <c r="C380" s="2">
        <v>0</v>
      </c>
      <c r="D380" s="2">
        <v>0</v>
      </c>
      <c r="E380" s="2">
        <f t="shared" si="98"/>
        <v>0</v>
      </c>
      <c r="F380" s="2">
        <v>0</v>
      </c>
      <c r="G380" s="2">
        <f t="shared" si="99"/>
        <v>0</v>
      </c>
      <c r="H380" s="22">
        <f t="shared" si="109"/>
        <v>0</v>
      </c>
      <c r="I380" s="19"/>
    </row>
    <row r="381" spans="1:10" s="16" customFormat="1" ht="15.75" thickBot="1" x14ac:dyDescent="0.3">
      <c r="A381" s="47">
        <v>49000</v>
      </c>
      <c r="B381" s="51" t="s">
        <v>383</v>
      </c>
      <c r="C381" s="52">
        <v>0</v>
      </c>
      <c r="D381" s="52">
        <v>0</v>
      </c>
      <c r="E381" s="52">
        <f t="shared" si="98"/>
        <v>0</v>
      </c>
      <c r="F381" s="52">
        <v>0</v>
      </c>
      <c r="G381" s="52">
        <f t="shared" si="99"/>
        <v>0</v>
      </c>
      <c r="H381" s="48">
        <f t="shared" si="109"/>
        <v>0</v>
      </c>
      <c r="I381" s="19"/>
    </row>
    <row r="382" spans="1:10" s="16" customFormat="1" ht="15" x14ac:dyDescent="0.25">
      <c r="A382" s="70">
        <v>50000</v>
      </c>
      <c r="B382" s="72" t="s">
        <v>384</v>
      </c>
      <c r="C382" s="60">
        <f>+C383+C401+C409+C458</f>
        <v>216000</v>
      </c>
      <c r="D382" s="60">
        <f>+D383+D401+D409+D458</f>
        <v>0</v>
      </c>
      <c r="E382" s="60">
        <f t="shared" si="98"/>
        <v>216000</v>
      </c>
      <c r="F382" s="60">
        <f>+F383+F386+F388+F390+F391+F393+F401+F404+F407+F409+F419+F422</f>
        <v>17400</v>
      </c>
      <c r="G382" s="60">
        <f t="shared" si="99"/>
        <v>17400</v>
      </c>
      <c r="H382" s="61">
        <f t="shared" si="109"/>
        <v>198600</v>
      </c>
      <c r="I382" s="19"/>
      <c r="J382" s="19"/>
    </row>
    <row r="383" spans="1:10" s="16" customFormat="1" ht="15" x14ac:dyDescent="0.25">
      <c r="A383" s="27">
        <v>51000</v>
      </c>
      <c r="B383" s="3" t="s">
        <v>385</v>
      </c>
      <c r="C383" s="2">
        <f>+C384+C386+C388+C390+C391+C393</f>
        <v>4500</v>
      </c>
      <c r="D383" s="2">
        <f>+D384+D386+D388+D390+D391+D393</f>
        <v>0</v>
      </c>
      <c r="E383" s="2">
        <f t="shared" si="98"/>
        <v>4500</v>
      </c>
      <c r="F383" s="2">
        <f>+F384+F386+F388+F390+F391+F393</f>
        <v>17400</v>
      </c>
      <c r="G383" s="2">
        <f t="shared" si="99"/>
        <v>17400</v>
      </c>
      <c r="H383" s="22">
        <f t="shared" si="109"/>
        <v>-12900</v>
      </c>
      <c r="I383" s="19"/>
    </row>
    <row r="384" spans="1:10" s="16" customFormat="1" ht="15" x14ac:dyDescent="0.25">
      <c r="A384" s="27">
        <v>51100</v>
      </c>
      <c r="B384" s="3" t="s">
        <v>386</v>
      </c>
      <c r="C384" s="2">
        <f>+C385</f>
        <v>4500</v>
      </c>
      <c r="D384" s="2">
        <f t="shared" ref="D384:F384" si="110">+D385</f>
        <v>0</v>
      </c>
      <c r="E384" s="2">
        <f t="shared" si="98"/>
        <v>4500</v>
      </c>
      <c r="F384" s="2">
        <f t="shared" si="110"/>
        <v>17400</v>
      </c>
      <c r="G384" s="2">
        <f t="shared" si="99"/>
        <v>17400</v>
      </c>
      <c r="H384" s="22">
        <f t="shared" si="109"/>
        <v>-12900</v>
      </c>
      <c r="I384" s="19"/>
      <c r="J384" s="19"/>
    </row>
    <row r="385" spans="1:9" x14ac:dyDescent="0.2">
      <c r="A385" s="28">
        <v>51101</v>
      </c>
      <c r="B385" s="29" t="s">
        <v>387</v>
      </c>
      <c r="C385" s="25">
        <f>(6000/4)*3</f>
        <v>4500</v>
      </c>
      <c r="D385" s="25">
        <v>0</v>
      </c>
      <c r="E385" s="25">
        <f t="shared" si="98"/>
        <v>4500</v>
      </c>
      <c r="F385" s="25">
        <v>17400</v>
      </c>
      <c r="G385" s="25">
        <f t="shared" si="99"/>
        <v>17400</v>
      </c>
      <c r="H385" s="26">
        <f t="shared" si="109"/>
        <v>-12900</v>
      </c>
    </row>
    <row r="386" spans="1:9" s="16" customFormat="1" ht="15" x14ac:dyDescent="0.25">
      <c r="A386" s="40">
        <v>51200</v>
      </c>
      <c r="B386" s="3" t="s">
        <v>388</v>
      </c>
      <c r="C386" s="2">
        <f>+C387</f>
        <v>0</v>
      </c>
      <c r="D386" s="2">
        <f t="shared" ref="D386:F386" si="111">+D387</f>
        <v>0</v>
      </c>
      <c r="E386" s="2">
        <f t="shared" si="98"/>
        <v>0</v>
      </c>
      <c r="F386" s="2">
        <f t="shared" si="111"/>
        <v>0</v>
      </c>
      <c r="G386" s="2">
        <f t="shared" si="99"/>
        <v>0</v>
      </c>
      <c r="H386" s="22">
        <f t="shared" si="109"/>
        <v>0</v>
      </c>
      <c r="I386" s="19"/>
    </row>
    <row r="387" spans="1:9" x14ac:dyDescent="0.2">
      <c r="A387" s="28">
        <v>51201</v>
      </c>
      <c r="B387" s="29" t="s">
        <v>389</v>
      </c>
      <c r="C387" s="25">
        <v>0</v>
      </c>
      <c r="D387" s="25">
        <v>0</v>
      </c>
      <c r="E387" s="25">
        <f t="shared" si="98"/>
        <v>0</v>
      </c>
      <c r="F387" s="25">
        <v>0</v>
      </c>
      <c r="G387" s="25">
        <f t="shared" si="99"/>
        <v>0</v>
      </c>
      <c r="H387" s="26">
        <f t="shared" si="109"/>
        <v>0</v>
      </c>
    </row>
    <row r="388" spans="1:9" s="16" customFormat="1" ht="15" x14ac:dyDescent="0.25">
      <c r="A388" s="27">
        <v>51300</v>
      </c>
      <c r="B388" s="3" t="s">
        <v>390</v>
      </c>
      <c r="C388" s="2">
        <v>0</v>
      </c>
      <c r="D388" s="2">
        <v>0</v>
      </c>
      <c r="E388" s="2">
        <f t="shared" si="98"/>
        <v>0</v>
      </c>
      <c r="F388" s="2">
        <v>0</v>
      </c>
      <c r="G388" s="2">
        <f t="shared" si="99"/>
        <v>0</v>
      </c>
      <c r="H388" s="22">
        <f t="shared" si="109"/>
        <v>0</v>
      </c>
      <c r="I388" s="19"/>
    </row>
    <row r="389" spans="1:9" x14ac:dyDescent="0.2">
      <c r="A389" s="28">
        <v>51301</v>
      </c>
      <c r="B389" s="29" t="s">
        <v>391</v>
      </c>
      <c r="C389" s="25">
        <v>0</v>
      </c>
      <c r="D389" s="25">
        <v>0</v>
      </c>
      <c r="E389" s="25">
        <f t="shared" si="98"/>
        <v>0</v>
      </c>
      <c r="F389" s="25">
        <v>0</v>
      </c>
      <c r="G389" s="25">
        <f t="shared" si="99"/>
        <v>0</v>
      </c>
      <c r="H389" s="26">
        <f t="shared" si="109"/>
        <v>0</v>
      </c>
    </row>
    <row r="390" spans="1:9" s="16" customFormat="1" ht="15" x14ac:dyDescent="0.25">
      <c r="A390" s="27">
        <v>51400</v>
      </c>
      <c r="B390" s="3" t="s">
        <v>392</v>
      </c>
      <c r="C390" s="2">
        <v>0</v>
      </c>
      <c r="D390" s="2">
        <v>0</v>
      </c>
      <c r="E390" s="2">
        <f t="shared" si="98"/>
        <v>0</v>
      </c>
      <c r="F390" s="2">
        <v>0</v>
      </c>
      <c r="G390" s="2">
        <f t="shared" si="99"/>
        <v>0</v>
      </c>
      <c r="H390" s="22">
        <f t="shared" si="109"/>
        <v>0</v>
      </c>
      <c r="I390" s="19"/>
    </row>
    <row r="391" spans="1:9" s="16" customFormat="1" ht="15" x14ac:dyDescent="0.25">
      <c r="A391" s="27">
        <v>51500</v>
      </c>
      <c r="B391" s="3" t="s">
        <v>393</v>
      </c>
      <c r="C391" s="2">
        <f>+C392</f>
        <v>0</v>
      </c>
      <c r="D391" s="2">
        <f t="shared" ref="D391:F391" si="112">+D392</f>
        <v>0</v>
      </c>
      <c r="E391" s="2">
        <f t="shared" si="98"/>
        <v>0</v>
      </c>
      <c r="F391" s="2">
        <f t="shared" si="112"/>
        <v>0</v>
      </c>
      <c r="G391" s="2">
        <f t="shared" si="99"/>
        <v>0</v>
      </c>
      <c r="H391" s="22">
        <f t="shared" si="109"/>
        <v>0</v>
      </c>
      <c r="I391" s="19"/>
    </row>
    <row r="392" spans="1:9" x14ac:dyDescent="0.2">
      <c r="A392" s="28">
        <v>51501</v>
      </c>
      <c r="B392" s="29" t="s">
        <v>394</v>
      </c>
      <c r="C392" s="25">
        <v>0</v>
      </c>
      <c r="D392" s="25">
        <v>0</v>
      </c>
      <c r="E392" s="25">
        <f t="shared" ref="E392:E455" si="113">+C392</f>
        <v>0</v>
      </c>
      <c r="F392" s="25">
        <v>0</v>
      </c>
      <c r="G392" s="25">
        <f t="shared" si="99"/>
        <v>0</v>
      </c>
      <c r="H392" s="26">
        <f t="shared" si="109"/>
        <v>0</v>
      </c>
    </row>
    <row r="393" spans="1:9" s="16" customFormat="1" ht="15" x14ac:dyDescent="0.25">
      <c r="A393" s="27">
        <v>51900</v>
      </c>
      <c r="B393" s="3" t="s">
        <v>395</v>
      </c>
      <c r="C393" s="2">
        <f>+C394+C395</f>
        <v>0</v>
      </c>
      <c r="D393" s="2">
        <v>0</v>
      </c>
      <c r="E393" s="2">
        <f t="shared" si="113"/>
        <v>0</v>
      </c>
      <c r="F393" s="2">
        <f t="shared" ref="F393" si="114">+F394+F395</f>
        <v>0</v>
      </c>
      <c r="G393" s="2">
        <f t="shared" ref="G393:G456" si="115">+F393</f>
        <v>0</v>
      </c>
      <c r="H393" s="22">
        <f t="shared" si="109"/>
        <v>0</v>
      </c>
      <c r="I393" s="19"/>
    </row>
    <row r="394" spans="1:9" x14ac:dyDescent="0.2">
      <c r="A394" s="28">
        <v>51901</v>
      </c>
      <c r="B394" s="29" t="s">
        <v>396</v>
      </c>
      <c r="C394" s="25">
        <v>0</v>
      </c>
      <c r="D394" s="25">
        <v>0</v>
      </c>
      <c r="E394" s="25">
        <f t="shared" si="113"/>
        <v>0</v>
      </c>
      <c r="F394" s="25">
        <v>0</v>
      </c>
      <c r="G394" s="25">
        <f t="shared" si="115"/>
        <v>0</v>
      </c>
      <c r="H394" s="26">
        <f t="shared" si="109"/>
        <v>0</v>
      </c>
    </row>
    <row r="395" spans="1:9" x14ac:dyDescent="0.2">
      <c r="A395" s="28">
        <v>51902</v>
      </c>
      <c r="B395" s="29" t="s">
        <v>397</v>
      </c>
      <c r="C395" s="25">
        <v>0</v>
      </c>
      <c r="D395" s="25">
        <v>0</v>
      </c>
      <c r="E395" s="25">
        <f t="shared" si="113"/>
        <v>0</v>
      </c>
      <c r="F395" s="25">
        <v>0</v>
      </c>
      <c r="G395" s="25">
        <f t="shared" si="115"/>
        <v>0</v>
      </c>
      <c r="H395" s="26">
        <f t="shared" si="109"/>
        <v>0</v>
      </c>
    </row>
    <row r="396" spans="1:9" s="16" customFormat="1" ht="15" x14ac:dyDescent="0.25">
      <c r="A396" s="27">
        <v>52000</v>
      </c>
      <c r="B396" s="3" t="s">
        <v>398</v>
      </c>
      <c r="C396" s="2">
        <v>0</v>
      </c>
      <c r="D396" s="2">
        <v>0</v>
      </c>
      <c r="E396" s="2">
        <f t="shared" si="113"/>
        <v>0</v>
      </c>
      <c r="F396" s="2">
        <v>0</v>
      </c>
      <c r="G396" s="2">
        <f t="shared" si="115"/>
        <v>0</v>
      </c>
      <c r="H396" s="22">
        <f t="shared" si="109"/>
        <v>0</v>
      </c>
      <c r="I396" s="19"/>
    </row>
    <row r="397" spans="1:9" s="16" customFormat="1" ht="15" x14ac:dyDescent="0.25">
      <c r="A397" s="27">
        <v>52100</v>
      </c>
      <c r="B397" s="3" t="s">
        <v>399</v>
      </c>
      <c r="C397" s="2">
        <v>0</v>
      </c>
      <c r="D397" s="2">
        <v>0</v>
      </c>
      <c r="E397" s="2">
        <f t="shared" si="113"/>
        <v>0</v>
      </c>
      <c r="F397" s="2">
        <v>0</v>
      </c>
      <c r="G397" s="2">
        <f t="shared" si="115"/>
        <v>0</v>
      </c>
      <c r="H397" s="22">
        <f t="shared" si="109"/>
        <v>0</v>
      </c>
      <c r="I397" s="19"/>
    </row>
    <row r="398" spans="1:9" x14ac:dyDescent="0.2">
      <c r="A398" s="28">
        <v>52101</v>
      </c>
      <c r="B398" s="29" t="s">
        <v>400</v>
      </c>
      <c r="C398" s="25">
        <v>0</v>
      </c>
      <c r="D398" s="25">
        <v>0</v>
      </c>
      <c r="E398" s="25">
        <f t="shared" si="113"/>
        <v>0</v>
      </c>
      <c r="F398" s="25">
        <v>0</v>
      </c>
      <c r="G398" s="25">
        <f t="shared" si="115"/>
        <v>0</v>
      </c>
      <c r="H398" s="26">
        <f t="shared" si="109"/>
        <v>0</v>
      </c>
    </row>
    <row r="399" spans="1:9" s="16" customFormat="1" ht="15" x14ac:dyDescent="0.25">
      <c r="A399" s="27">
        <v>52200</v>
      </c>
      <c r="B399" s="3" t="s">
        <v>401</v>
      </c>
      <c r="C399" s="2">
        <v>0</v>
      </c>
      <c r="D399" s="2">
        <v>0</v>
      </c>
      <c r="E399" s="2">
        <f t="shared" si="113"/>
        <v>0</v>
      </c>
      <c r="F399" s="2">
        <v>0</v>
      </c>
      <c r="G399" s="2">
        <f t="shared" si="115"/>
        <v>0</v>
      </c>
      <c r="H399" s="22">
        <f t="shared" si="109"/>
        <v>0</v>
      </c>
      <c r="I399" s="19"/>
    </row>
    <row r="400" spans="1:9" x14ac:dyDescent="0.2">
      <c r="A400" s="28">
        <v>52201</v>
      </c>
      <c r="B400" s="29" t="s">
        <v>402</v>
      </c>
      <c r="C400" s="25">
        <v>0</v>
      </c>
      <c r="D400" s="25">
        <v>0</v>
      </c>
      <c r="E400" s="25">
        <f t="shared" si="113"/>
        <v>0</v>
      </c>
      <c r="F400" s="25">
        <v>0</v>
      </c>
      <c r="G400" s="25">
        <f t="shared" si="115"/>
        <v>0</v>
      </c>
      <c r="H400" s="26">
        <f t="shared" si="109"/>
        <v>0</v>
      </c>
    </row>
    <row r="401" spans="1:9" s="16" customFormat="1" ht="15" x14ac:dyDescent="0.25">
      <c r="A401" s="27">
        <v>52300</v>
      </c>
      <c r="B401" s="3" t="s">
        <v>403</v>
      </c>
      <c r="C401" s="2">
        <f>+C402</f>
        <v>4500</v>
      </c>
      <c r="D401" s="2">
        <f t="shared" ref="D401:F401" si="116">+D402</f>
        <v>0</v>
      </c>
      <c r="E401" s="2">
        <f t="shared" si="113"/>
        <v>4500</v>
      </c>
      <c r="F401" s="2">
        <f t="shared" si="116"/>
        <v>0</v>
      </c>
      <c r="G401" s="2">
        <f t="shared" si="115"/>
        <v>0</v>
      </c>
      <c r="H401" s="22">
        <f t="shared" si="109"/>
        <v>4500</v>
      </c>
      <c r="I401" s="19"/>
    </row>
    <row r="402" spans="1:9" x14ac:dyDescent="0.2">
      <c r="A402" s="28">
        <v>52301</v>
      </c>
      <c r="B402" s="29" t="s">
        <v>404</v>
      </c>
      <c r="C402" s="25">
        <f>(6000/4)*3</f>
        <v>4500</v>
      </c>
      <c r="D402" s="25">
        <v>0</v>
      </c>
      <c r="E402" s="25">
        <f t="shared" si="113"/>
        <v>4500</v>
      </c>
      <c r="F402" s="25">
        <v>0</v>
      </c>
      <c r="G402" s="25">
        <f t="shared" si="115"/>
        <v>0</v>
      </c>
      <c r="H402" s="26">
        <f t="shared" si="109"/>
        <v>4500</v>
      </c>
    </row>
    <row r="403" spans="1:9" s="16" customFormat="1" ht="15" x14ac:dyDescent="0.25">
      <c r="A403" s="27">
        <v>52900</v>
      </c>
      <c r="B403" s="6" t="s">
        <v>405</v>
      </c>
      <c r="C403" s="2">
        <v>0</v>
      </c>
      <c r="D403" s="2">
        <v>0</v>
      </c>
      <c r="E403" s="2">
        <f t="shared" si="113"/>
        <v>0</v>
      </c>
      <c r="F403" s="2">
        <v>0</v>
      </c>
      <c r="G403" s="2">
        <f t="shared" si="115"/>
        <v>0</v>
      </c>
      <c r="H403" s="22">
        <f t="shared" si="109"/>
        <v>0</v>
      </c>
      <c r="I403" s="19"/>
    </row>
    <row r="404" spans="1:9" s="16" customFormat="1" ht="15" x14ac:dyDescent="0.25">
      <c r="A404" s="27">
        <v>53000</v>
      </c>
      <c r="B404" s="3" t="s">
        <v>406</v>
      </c>
      <c r="C404" s="2">
        <f>+C407</f>
        <v>0</v>
      </c>
      <c r="D404" s="2">
        <f t="shared" ref="D404:F404" si="117">+D407</f>
        <v>0</v>
      </c>
      <c r="E404" s="2">
        <f t="shared" si="113"/>
        <v>0</v>
      </c>
      <c r="F404" s="2">
        <f t="shared" si="117"/>
        <v>0</v>
      </c>
      <c r="G404" s="2">
        <f t="shared" si="115"/>
        <v>0</v>
      </c>
      <c r="H404" s="22">
        <f t="shared" si="109"/>
        <v>0</v>
      </c>
      <c r="I404" s="19"/>
    </row>
    <row r="405" spans="1:9" s="16" customFormat="1" ht="15" x14ac:dyDescent="0.25">
      <c r="A405" s="27">
        <v>53100</v>
      </c>
      <c r="B405" s="3" t="s">
        <v>407</v>
      </c>
      <c r="C405" s="2">
        <f>+C406</f>
        <v>0</v>
      </c>
      <c r="D405" s="2">
        <f t="shared" ref="D405:F405" si="118">+D406</f>
        <v>0</v>
      </c>
      <c r="E405" s="2">
        <f t="shared" si="113"/>
        <v>0</v>
      </c>
      <c r="F405" s="2">
        <f t="shared" si="118"/>
        <v>0</v>
      </c>
      <c r="G405" s="2">
        <f t="shared" si="115"/>
        <v>0</v>
      </c>
      <c r="H405" s="22">
        <f t="shared" si="109"/>
        <v>0</v>
      </c>
      <c r="I405" s="19"/>
    </row>
    <row r="406" spans="1:9" x14ac:dyDescent="0.2">
      <c r="A406" s="28">
        <v>53101</v>
      </c>
      <c r="B406" s="29" t="s">
        <v>408</v>
      </c>
      <c r="C406" s="25">
        <v>0</v>
      </c>
      <c r="D406" s="25">
        <v>0</v>
      </c>
      <c r="E406" s="25">
        <f t="shared" si="113"/>
        <v>0</v>
      </c>
      <c r="F406" s="25">
        <v>0</v>
      </c>
      <c r="G406" s="25">
        <f t="shared" si="115"/>
        <v>0</v>
      </c>
      <c r="H406" s="26">
        <f t="shared" si="109"/>
        <v>0</v>
      </c>
    </row>
    <row r="407" spans="1:9" s="16" customFormat="1" ht="15" x14ac:dyDescent="0.25">
      <c r="A407" s="27">
        <v>53200</v>
      </c>
      <c r="B407" s="3" t="s">
        <v>409</v>
      </c>
      <c r="C407" s="2">
        <f>+C408</f>
        <v>0</v>
      </c>
      <c r="D407" s="2">
        <f t="shared" ref="D407:F407" si="119">+D408</f>
        <v>0</v>
      </c>
      <c r="E407" s="2">
        <f t="shared" si="113"/>
        <v>0</v>
      </c>
      <c r="F407" s="2">
        <f t="shared" si="119"/>
        <v>0</v>
      </c>
      <c r="G407" s="2">
        <f t="shared" si="115"/>
        <v>0</v>
      </c>
      <c r="H407" s="22">
        <f t="shared" si="109"/>
        <v>0</v>
      </c>
      <c r="I407" s="19"/>
    </row>
    <row r="408" spans="1:9" x14ac:dyDescent="0.2">
      <c r="A408" s="28">
        <v>53201</v>
      </c>
      <c r="B408" s="29" t="s">
        <v>410</v>
      </c>
      <c r="C408" s="25">
        <v>0</v>
      </c>
      <c r="D408" s="25">
        <v>0</v>
      </c>
      <c r="E408" s="25">
        <f t="shared" si="113"/>
        <v>0</v>
      </c>
      <c r="F408" s="25">
        <v>0</v>
      </c>
      <c r="G408" s="25">
        <f t="shared" si="115"/>
        <v>0</v>
      </c>
      <c r="H408" s="26">
        <f t="shared" si="109"/>
        <v>0</v>
      </c>
    </row>
    <row r="409" spans="1:9" s="16" customFormat="1" ht="15" x14ac:dyDescent="0.25">
      <c r="A409" s="27">
        <v>54000</v>
      </c>
      <c r="B409" s="3" t="s">
        <v>411</v>
      </c>
      <c r="C409" s="2">
        <f>+C410</f>
        <v>180000</v>
      </c>
      <c r="D409" s="2">
        <f t="shared" ref="D409:F410" si="120">+D410</f>
        <v>0</v>
      </c>
      <c r="E409" s="2">
        <f t="shared" si="113"/>
        <v>180000</v>
      </c>
      <c r="F409" s="2">
        <f t="shared" si="120"/>
        <v>0</v>
      </c>
      <c r="G409" s="2">
        <f t="shared" si="115"/>
        <v>0</v>
      </c>
      <c r="H409" s="22">
        <f t="shared" si="109"/>
        <v>180000</v>
      </c>
      <c r="I409" s="19"/>
    </row>
    <row r="410" spans="1:9" s="16" customFormat="1" ht="15" x14ac:dyDescent="0.25">
      <c r="A410" s="27">
        <v>54100</v>
      </c>
      <c r="B410" s="3" t="s">
        <v>412</v>
      </c>
      <c r="C410" s="2">
        <f>+C411</f>
        <v>180000</v>
      </c>
      <c r="D410" s="2">
        <f t="shared" si="120"/>
        <v>0</v>
      </c>
      <c r="E410" s="2">
        <f t="shared" si="113"/>
        <v>180000</v>
      </c>
      <c r="F410" s="2">
        <f t="shared" si="120"/>
        <v>0</v>
      </c>
      <c r="G410" s="2">
        <f t="shared" si="115"/>
        <v>0</v>
      </c>
      <c r="H410" s="22">
        <f t="shared" si="109"/>
        <v>180000</v>
      </c>
      <c r="I410" s="19"/>
    </row>
    <row r="411" spans="1:9" x14ac:dyDescent="0.2">
      <c r="A411" s="28">
        <v>54101</v>
      </c>
      <c r="B411" s="29" t="s">
        <v>413</v>
      </c>
      <c r="C411" s="25">
        <f>(240000/4)*3</f>
        <v>180000</v>
      </c>
      <c r="D411" s="25">
        <v>0</v>
      </c>
      <c r="E411" s="25">
        <f t="shared" si="113"/>
        <v>180000</v>
      </c>
      <c r="F411" s="25">
        <v>0</v>
      </c>
      <c r="G411" s="25">
        <f t="shared" si="115"/>
        <v>0</v>
      </c>
      <c r="H411" s="26">
        <f t="shared" si="109"/>
        <v>180000</v>
      </c>
    </row>
    <row r="412" spans="1:9" s="16" customFormat="1" ht="15" x14ac:dyDescent="0.25">
      <c r="A412" s="27">
        <v>54200</v>
      </c>
      <c r="B412" s="3" t="s">
        <v>414</v>
      </c>
      <c r="C412" s="2">
        <v>0</v>
      </c>
      <c r="D412" s="2">
        <v>0</v>
      </c>
      <c r="E412" s="2">
        <f t="shared" si="113"/>
        <v>0</v>
      </c>
      <c r="F412" s="2">
        <v>0</v>
      </c>
      <c r="G412" s="2">
        <f t="shared" si="115"/>
        <v>0</v>
      </c>
      <c r="H412" s="22">
        <f t="shared" si="109"/>
        <v>0</v>
      </c>
      <c r="I412" s="19"/>
    </row>
    <row r="413" spans="1:9" x14ac:dyDescent="0.2">
      <c r="A413" s="28">
        <v>54201</v>
      </c>
      <c r="B413" s="29" t="s">
        <v>415</v>
      </c>
      <c r="C413" s="25">
        <v>0</v>
      </c>
      <c r="D413" s="25">
        <v>0</v>
      </c>
      <c r="E413" s="25">
        <f t="shared" si="113"/>
        <v>0</v>
      </c>
      <c r="F413" s="25">
        <v>0</v>
      </c>
      <c r="G413" s="25">
        <f t="shared" si="115"/>
        <v>0</v>
      </c>
      <c r="H413" s="26">
        <f t="shared" si="109"/>
        <v>0</v>
      </c>
    </row>
    <row r="414" spans="1:9" s="16" customFormat="1" ht="15" x14ac:dyDescent="0.25">
      <c r="A414" s="27">
        <v>54300</v>
      </c>
      <c r="B414" s="3" t="s">
        <v>416</v>
      </c>
      <c r="C414" s="2">
        <v>0</v>
      </c>
      <c r="D414" s="2">
        <v>0</v>
      </c>
      <c r="E414" s="2">
        <f t="shared" si="113"/>
        <v>0</v>
      </c>
      <c r="F414" s="2">
        <v>0</v>
      </c>
      <c r="G414" s="2">
        <f t="shared" si="115"/>
        <v>0</v>
      </c>
      <c r="H414" s="22">
        <f t="shared" si="109"/>
        <v>0</v>
      </c>
      <c r="I414" s="19"/>
    </row>
    <row r="415" spans="1:9" s="16" customFormat="1" ht="15" x14ac:dyDescent="0.25">
      <c r="A415" s="27">
        <v>54400</v>
      </c>
      <c r="B415" s="3" t="s">
        <v>417</v>
      </c>
      <c r="C415" s="2">
        <v>0</v>
      </c>
      <c r="D415" s="2">
        <v>0</v>
      </c>
      <c r="E415" s="2">
        <f t="shared" si="113"/>
        <v>0</v>
      </c>
      <c r="F415" s="2">
        <v>0</v>
      </c>
      <c r="G415" s="2">
        <f t="shared" si="115"/>
        <v>0</v>
      </c>
      <c r="H415" s="22">
        <f t="shared" si="109"/>
        <v>0</v>
      </c>
      <c r="I415" s="19"/>
    </row>
    <row r="416" spans="1:9" s="16" customFormat="1" ht="15" x14ac:dyDescent="0.25">
      <c r="A416" s="27">
        <v>54500</v>
      </c>
      <c r="B416" s="3" t="s">
        <v>418</v>
      </c>
      <c r="C416" s="2">
        <v>0</v>
      </c>
      <c r="D416" s="2">
        <v>0</v>
      </c>
      <c r="E416" s="2">
        <f t="shared" si="113"/>
        <v>0</v>
      </c>
      <c r="F416" s="2">
        <v>0</v>
      </c>
      <c r="G416" s="2">
        <f t="shared" si="115"/>
        <v>0</v>
      </c>
      <c r="H416" s="22">
        <f t="shared" si="109"/>
        <v>0</v>
      </c>
      <c r="I416" s="19"/>
    </row>
    <row r="417" spans="1:9" s="16" customFormat="1" ht="15" x14ac:dyDescent="0.25">
      <c r="A417" s="27">
        <v>54900</v>
      </c>
      <c r="B417" s="3" t="s">
        <v>419</v>
      </c>
      <c r="C417" s="2">
        <v>0</v>
      </c>
      <c r="D417" s="2">
        <v>0</v>
      </c>
      <c r="E417" s="2">
        <f t="shared" si="113"/>
        <v>0</v>
      </c>
      <c r="F417" s="2">
        <v>0</v>
      </c>
      <c r="G417" s="2">
        <f t="shared" si="115"/>
        <v>0</v>
      </c>
      <c r="H417" s="22">
        <f t="shared" si="109"/>
        <v>0</v>
      </c>
      <c r="I417" s="19"/>
    </row>
    <row r="418" spans="1:9" x14ac:dyDescent="0.2">
      <c r="A418" s="28">
        <v>54901</v>
      </c>
      <c r="B418" s="29" t="s">
        <v>420</v>
      </c>
      <c r="C418" s="25">
        <v>0</v>
      </c>
      <c r="D418" s="25">
        <v>0</v>
      </c>
      <c r="E418" s="25">
        <f t="shared" si="113"/>
        <v>0</v>
      </c>
      <c r="F418" s="25">
        <v>0</v>
      </c>
      <c r="G418" s="25">
        <f t="shared" si="115"/>
        <v>0</v>
      </c>
      <c r="H418" s="26">
        <f t="shared" si="109"/>
        <v>0</v>
      </c>
    </row>
    <row r="419" spans="1:9" s="16" customFormat="1" ht="15" x14ac:dyDescent="0.25">
      <c r="A419" s="27">
        <v>55000</v>
      </c>
      <c r="B419" s="3" t="s">
        <v>421</v>
      </c>
      <c r="C419" s="2">
        <v>0</v>
      </c>
      <c r="D419" s="2">
        <v>0</v>
      </c>
      <c r="E419" s="2">
        <f t="shared" si="113"/>
        <v>0</v>
      </c>
      <c r="F419" s="2">
        <v>0</v>
      </c>
      <c r="G419" s="2">
        <f t="shared" si="115"/>
        <v>0</v>
      </c>
      <c r="H419" s="22">
        <f t="shared" si="109"/>
        <v>0</v>
      </c>
      <c r="I419" s="19"/>
    </row>
    <row r="420" spans="1:9" s="16" customFormat="1" ht="15" x14ac:dyDescent="0.25">
      <c r="A420" s="27">
        <v>55100</v>
      </c>
      <c r="B420" s="3" t="s">
        <v>421</v>
      </c>
      <c r="C420" s="2">
        <v>0</v>
      </c>
      <c r="D420" s="2">
        <v>0</v>
      </c>
      <c r="E420" s="2">
        <f t="shared" si="113"/>
        <v>0</v>
      </c>
      <c r="F420" s="2">
        <v>0</v>
      </c>
      <c r="G420" s="2">
        <f t="shared" si="115"/>
        <v>0</v>
      </c>
      <c r="H420" s="22">
        <f t="shared" si="109"/>
        <v>0</v>
      </c>
      <c r="I420" s="19"/>
    </row>
    <row r="421" spans="1:9" x14ac:dyDescent="0.2">
      <c r="A421" s="28">
        <v>55101</v>
      </c>
      <c r="B421" s="29" t="s">
        <v>422</v>
      </c>
      <c r="C421" s="25">
        <v>0</v>
      </c>
      <c r="D421" s="25">
        <v>0</v>
      </c>
      <c r="E421" s="25">
        <f t="shared" si="113"/>
        <v>0</v>
      </c>
      <c r="F421" s="25">
        <v>0</v>
      </c>
      <c r="G421" s="25">
        <f t="shared" si="115"/>
        <v>0</v>
      </c>
      <c r="H421" s="26">
        <f t="shared" si="109"/>
        <v>0</v>
      </c>
    </row>
    <row r="422" spans="1:9" s="16" customFormat="1" ht="15" x14ac:dyDescent="0.25">
      <c r="A422" s="27">
        <v>56000</v>
      </c>
      <c r="B422" s="3" t="s">
        <v>423</v>
      </c>
      <c r="C422" s="2">
        <f t="shared" ref="C422:D422" si="121">+C428</f>
        <v>0</v>
      </c>
      <c r="D422" s="2">
        <f t="shared" si="121"/>
        <v>0</v>
      </c>
      <c r="E422" s="2">
        <f t="shared" si="113"/>
        <v>0</v>
      </c>
      <c r="F422" s="2">
        <f>+F428</f>
        <v>0</v>
      </c>
      <c r="G422" s="2">
        <f t="shared" si="115"/>
        <v>0</v>
      </c>
      <c r="H422" s="22">
        <f t="shared" si="109"/>
        <v>0</v>
      </c>
      <c r="I422" s="19"/>
    </row>
    <row r="423" spans="1:9" s="16" customFormat="1" ht="15" x14ac:dyDescent="0.25">
      <c r="A423" s="27">
        <v>56100</v>
      </c>
      <c r="B423" s="3" t="s">
        <v>424</v>
      </c>
      <c r="C423" s="2">
        <f>+C424</f>
        <v>0</v>
      </c>
      <c r="D423" s="2">
        <f t="shared" ref="D423:F423" si="122">+D424</f>
        <v>0</v>
      </c>
      <c r="E423" s="2">
        <f t="shared" si="113"/>
        <v>0</v>
      </c>
      <c r="F423" s="2">
        <f t="shared" si="122"/>
        <v>0</v>
      </c>
      <c r="G423" s="2">
        <f t="shared" si="115"/>
        <v>0</v>
      </c>
      <c r="H423" s="22">
        <f t="shared" si="109"/>
        <v>0</v>
      </c>
      <c r="I423" s="19"/>
    </row>
    <row r="424" spans="1:9" x14ac:dyDescent="0.2">
      <c r="A424" s="28">
        <v>56101</v>
      </c>
      <c r="B424" s="29" t="s">
        <v>425</v>
      </c>
      <c r="C424" s="25">
        <v>0</v>
      </c>
      <c r="D424" s="25">
        <v>0</v>
      </c>
      <c r="E424" s="25">
        <f t="shared" si="113"/>
        <v>0</v>
      </c>
      <c r="F424" s="25">
        <v>0</v>
      </c>
      <c r="G424" s="25">
        <f t="shared" si="115"/>
        <v>0</v>
      </c>
      <c r="H424" s="26">
        <f t="shared" si="109"/>
        <v>0</v>
      </c>
    </row>
    <row r="425" spans="1:9" s="16" customFormat="1" ht="15" x14ac:dyDescent="0.25">
      <c r="A425" s="27">
        <v>56200</v>
      </c>
      <c r="B425" s="3" t="s">
        <v>426</v>
      </c>
      <c r="C425" s="2">
        <v>0</v>
      </c>
      <c r="D425" s="2">
        <v>0</v>
      </c>
      <c r="E425" s="2">
        <f t="shared" si="113"/>
        <v>0</v>
      </c>
      <c r="F425" s="2">
        <v>0</v>
      </c>
      <c r="G425" s="2">
        <f t="shared" si="115"/>
        <v>0</v>
      </c>
      <c r="H425" s="22">
        <f t="shared" si="109"/>
        <v>0</v>
      </c>
      <c r="I425" s="19"/>
    </row>
    <row r="426" spans="1:9" x14ac:dyDescent="0.2">
      <c r="A426" s="28">
        <v>56201</v>
      </c>
      <c r="B426" s="29" t="s">
        <v>427</v>
      </c>
      <c r="C426" s="25">
        <v>0</v>
      </c>
      <c r="D426" s="25">
        <v>0</v>
      </c>
      <c r="E426" s="25">
        <f t="shared" si="113"/>
        <v>0</v>
      </c>
      <c r="F426" s="25">
        <v>0</v>
      </c>
      <c r="G426" s="25">
        <f t="shared" si="115"/>
        <v>0</v>
      </c>
      <c r="H426" s="26">
        <f t="shared" si="109"/>
        <v>0</v>
      </c>
    </row>
    <row r="427" spans="1:9" s="16" customFormat="1" ht="15" x14ac:dyDescent="0.25">
      <c r="A427" s="27">
        <v>56300</v>
      </c>
      <c r="B427" s="3" t="s">
        <v>428</v>
      </c>
      <c r="C427" s="2">
        <v>0</v>
      </c>
      <c r="D427" s="2">
        <v>0</v>
      </c>
      <c r="E427" s="2">
        <f t="shared" si="113"/>
        <v>0</v>
      </c>
      <c r="F427" s="2">
        <v>0</v>
      </c>
      <c r="G427" s="2">
        <f t="shared" si="115"/>
        <v>0</v>
      </c>
      <c r="H427" s="22">
        <f t="shared" si="109"/>
        <v>0</v>
      </c>
      <c r="I427" s="19"/>
    </row>
    <row r="428" spans="1:9" x14ac:dyDescent="0.2">
      <c r="A428" s="28">
        <v>56301</v>
      </c>
      <c r="B428" s="29" t="s">
        <v>429</v>
      </c>
      <c r="C428" s="25">
        <v>0</v>
      </c>
      <c r="D428" s="25">
        <v>0</v>
      </c>
      <c r="E428" s="25">
        <f t="shared" si="113"/>
        <v>0</v>
      </c>
      <c r="F428" s="25">
        <v>0</v>
      </c>
      <c r="G428" s="25">
        <f t="shared" si="115"/>
        <v>0</v>
      </c>
      <c r="H428" s="26">
        <f t="shared" si="109"/>
        <v>0</v>
      </c>
    </row>
    <row r="429" spans="1:9" s="16" customFormat="1" ht="15" x14ac:dyDescent="0.25">
      <c r="A429" s="27">
        <v>56400</v>
      </c>
      <c r="B429" s="3" t="s">
        <v>430</v>
      </c>
      <c r="C429" s="2">
        <v>0</v>
      </c>
      <c r="D429" s="2">
        <v>0</v>
      </c>
      <c r="E429" s="2">
        <f t="shared" si="113"/>
        <v>0</v>
      </c>
      <c r="F429" s="2">
        <v>0</v>
      </c>
      <c r="G429" s="2">
        <f t="shared" si="115"/>
        <v>0</v>
      </c>
      <c r="H429" s="22">
        <f t="shared" si="109"/>
        <v>0</v>
      </c>
      <c r="I429" s="19"/>
    </row>
    <row r="430" spans="1:9" x14ac:dyDescent="0.2">
      <c r="A430" s="28">
        <v>56401</v>
      </c>
      <c r="B430" s="29" t="s">
        <v>431</v>
      </c>
      <c r="C430" s="25">
        <v>0</v>
      </c>
      <c r="D430" s="25">
        <v>0</v>
      </c>
      <c r="E430" s="25">
        <f t="shared" si="113"/>
        <v>0</v>
      </c>
      <c r="F430" s="25">
        <v>0</v>
      </c>
      <c r="G430" s="25">
        <f t="shared" si="115"/>
        <v>0</v>
      </c>
      <c r="H430" s="26">
        <f t="shared" si="109"/>
        <v>0</v>
      </c>
    </row>
    <row r="431" spans="1:9" s="16" customFormat="1" ht="15" x14ac:dyDescent="0.25">
      <c r="A431" s="27">
        <v>56500</v>
      </c>
      <c r="B431" s="3" t="s">
        <v>432</v>
      </c>
      <c r="C431" s="2">
        <v>0</v>
      </c>
      <c r="D431" s="2">
        <v>0</v>
      </c>
      <c r="E431" s="2">
        <f t="shared" si="113"/>
        <v>0</v>
      </c>
      <c r="F431" s="2">
        <v>0</v>
      </c>
      <c r="G431" s="2">
        <f t="shared" si="115"/>
        <v>0</v>
      </c>
      <c r="H431" s="22">
        <f t="shared" si="109"/>
        <v>0</v>
      </c>
      <c r="I431" s="19"/>
    </row>
    <row r="432" spans="1:9" x14ac:dyDescent="0.2">
      <c r="A432" s="28">
        <v>56501</v>
      </c>
      <c r="B432" s="29" t="s">
        <v>433</v>
      </c>
      <c r="C432" s="25">
        <v>0</v>
      </c>
      <c r="D432" s="25">
        <v>0</v>
      </c>
      <c r="E432" s="25">
        <f t="shared" si="113"/>
        <v>0</v>
      </c>
      <c r="F432" s="25">
        <v>0</v>
      </c>
      <c r="G432" s="25">
        <f t="shared" si="115"/>
        <v>0</v>
      </c>
      <c r="H432" s="26">
        <f t="shared" si="109"/>
        <v>0</v>
      </c>
    </row>
    <row r="433" spans="1:9" s="16" customFormat="1" ht="15" x14ac:dyDescent="0.25">
      <c r="A433" s="27">
        <v>56600</v>
      </c>
      <c r="B433" s="3" t="s">
        <v>434</v>
      </c>
      <c r="C433" s="2">
        <v>0</v>
      </c>
      <c r="D433" s="2">
        <v>0</v>
      </c>
      <c r="E433" s="2">
        <f t="shared" si="113"/>
        <v>0</v>
      </c>
      <c r="F433" s="2">
        <v>0</v>
      </c>
      <c r="G433" s="2">
        <f t="shared" si="115"/>
        <v>0</v>
      </c>
      <c r="H433" s="22">
        <f t="shared" si="109"/>
        <v>0</v>
      </c>
      <c r="I433" s="19"/>
    </row>
    <row r="434" spans="1:9" x14ac:dyDescent="0.2">
      <c r="A434" s="28">
        <v>56601</v>
      </c>
      <c r="B434" s="29" t="s">
        <v>435</v>
      </c>
      <c r="C434" s="25">
        <v>0</v>
      </c>
      <c r="D434" s="25">
        <v>0</v>
      </c>
      <c r="E434" s="25">
        <f t="shared" si="113"/>
        <v>0</v>
      </c>
      <c r="F434" s="25">
        <v>0</v>
      </c>
      <c r="G434" s="25">
        <f t="shared" si="115"/>
        <v>0</v>
      </c>
      <c r="H434" s="26">
        <f t="shared" si="109"/>
        <v>0</v>
      </c>
    </row>
    <row r="435" spans="1:9" s="16" customFormat="1" ht="15" x14ac:dyDescent="0.25">
      <c r="A435" s="27">
        <v>56700</v>
      </c>
      <c r="B435" s="3" t="s">
        <v>436</v>
      </c>
      <c r="C435" s="2">
        <v>0</v>
      </c>
      <c r="D435" s="2">
        <v>0</v>
      </c>
      <c r="E435" s="2">
        <f t="shared" si="113"/>
        <v>0</v>
      </c>
      <c r="F435" s="2">
        <v>0</v>
      </c>
      <c r="G435" s="2">
        <f t="shared" si="115"/>
        <v>0</v>
      </c>
      <c r="H435" s="22">
        <f t="shared" si="109"/>
        <v>0</v>
      </c>
      <c r="I435" s="19"/>
    </row>
    <row r="436" spans="1:9" x14ac:dyDescent="0.2">
      <c r="A436" s="28">
        <v>56701</v>
      </c>
      <c r="B436" s="29" t="s">
        <v>437</v>
      </c>
      <c r="C436" s="25">
        <v>0</v>
      </c>
      <c r="D436" s="25">
        <v>0</v>
      </c>
      <c r="E436" s="25">
        <f t="shared" si="113"/>
        <v>0</v>
      </c>
      <c r="F436" s="25">
        <v>0</v>
      </c>
      <c r="G436" s="25">
        <f t="shared" si="115"/>
        <v>0</v>
      </c>
      <c r="H436" s="26">
        <f t="shared" ref="H436:H499" si="123">+E436-F436</f>
        <v>0</v>
      </c>
    </row>
    <row r="437" spans="1:9" x14ac:dyDescent="0.2">
      <c r="A437" s="28">
        <v>56702</v>
      </c>
      <c r="B437" s="29" t="s">
        <v>438</v>
      </c>
      <c r="C437" s="25">
        <v>0</v>
      </c>
      <c r="D437" s="25">
        <v>0</v>
      </c>
      <c r="E437" s="25">
        <f t="shared" si="113"/>
        <v>0</v>
      </c>
      <c r="F437" s="25">
        <v>0</v>
      </c>
      <c r="G437" s="25">
        <f t="shared" si="115"/>
        <v>0</v>
      </c>
      <c r="H437" s="26">
        <f t="shared" si="123"/>
        <v>0</v>
      </c>
    </row>
    <row r="438" spans="1:9" s="16" customFormat="1" ht="15" x14ac:dyDescent="0.25">
      <c r="A438" s="27">
        <v>56900</v>
      </c>
      <c r="B438" s="3" t="s">
        <v>439</v>
      </c>
      <c r="C438" s="2">
        <v>0</v>
      </c>
      <c r="D438" s="2">
        <v>0</v>
      </c>
      <c r="E438" s="2">
        <f t="shared" si="113"/>
        <v>0</v>
      </c>
      <c r="F438" s="2">
        <v>0</v>
      </c>
      <c r="G438" s="2">
        <f t="shared" si="115"/>
        <v>0</v>
      </c>
      <c r="H438" s="22">
        <f t="shared" si="123"/>
        <v>0</v>
      </c>
      <c r="I438" s="19"/>
    </row>
    <row r="439" spans="1:9" s="16" customFormat="1" ht="15" x14ac:dyDescent="0.25">
      <c r="A439" s="27">
        <v>57000</v>
      </c>
      <c r="B439" s="3" t="s">
        <v>440</v>
      </c>
      <c r="C439" s="2">
        <v>0</v>
      </c>
      <c r="D439" s="2">
        <v>0</v>
      </c>
      <c r="E439" s="2">
        <f t="shared" si="113"/>
        <v>0</v>
      </c>
      <c r="F439" s="2">
        <v>0</v>
      </c>
      <c r="G439" s="2">
        <f t="shared" si="115"/>
        <v>0</v>
      </c>
      <c r="H439" s="22">
        <f t="shared" si="123"/>
        <v>0</v>
      </c>
      <c r="I439" s="19"/>
    </row>
    <row r="440" spans="1:9" s="16" customFormat="1" ht="15" x14ac:dyDescent="0.25">
      <c r="A440" s="27">
        <v>57100</v>
      </c>
      <c r="B440" s="3" t="s">
        <v>441</v>
      </c>
      <c r="C440" s="2">
        <v>0</v>
      </c>
      <c r="D440" s="2">
        <v>0</v>
      </c>
      <c r="E440" s="2">
        <f t="shared" si="113"/>
        <v>0</v>
      </c>
      <c r="F440" s="2">
        <v>0</v>
      </c>
      <c r="G440" s="2">
        <f t="shared" si="115"/>
        <v>0</v>
      </c>
      <c r="H440" s="22">
        <f t="shared" si="123"/>
        <v>0</v>
      </c>
      <c r="I440" s="19"/>
    </row>
    <row r="441" spans="1:9" s="16" customFormat="1" ht="15" x14ac:dyDescent="0.25">
      <c r="A441" s="27">
        <v>57200</v>
      </c>
      <c r="B441" s="3" t="s">
        <v>442</v>
      </c>
      <c r="C441" s="2">
        <v>0</v>
      </c>
      <c r="D441" s="2">
        <v>0</v>
      </c>
      <c r="E441" s="2">
        <f t="shared" si="113"/>
        <v>0</v>
      </c>
      <c r="F441" s="2">
        <v>0</v>
      </c>
      <c r="G441" s="2">
        <f t="shared" si="115"/>
        <v>0</v>
      </c>
      <c r="H441" s="22">
        <f t="shared" si="123"/>
        <v>0</v>
      </c>
      <c r="I441" s="19"/>
    </row>
    <row r="442" spans="1:9" s="16" customFormat="1" ht="15" x14ac:dyDescent="0.25">
      <c r="A442" s="27">
        <v>57300</v>
      </c>
      <c r="B442" s="3" t="s">
        <v>443</v>
      </c>
      <c r="C442" s="2">
        <v>0</v>
      </c>
      <c r="D442" s="2">
        <v>0</v>
      </c>
      <c r="E442" s="2">
        <f t="shared" si="113"/>
        <v>0</v>
      </c>
      <c r="F442" s="2">
        <v>0</v>
      </c>
      <c r="G442" s="2">
        <f t="shared" si="115"/>
        <v>0</v>
      </c>
      <c r="H442" s="22">
        <f t="shared" si="123"/>
        <v>0</v>
      </c>
      <c r="I442" s="19"/>
    </row>
    <row r="443" spans="1:9" s="16" customFormat="1" ht="15" x14ac:dyDescent="0.25">
      <c r="A443" s="27">
        <v>57400</v>
      </c>
      <c r="B443" s="3" t="s">
        <v>444</v>
      </c>
      <c r="C443" s="2">
        <v>0</v>
      </c>
      <c r="D443" s="2">
        <v>0</v>
      </c>
      <c r="E443" s="2">
        <f t="shared" si="113"/>
        <v>0</v>
      </c>
      <c r="F443" s="2">
        <v>0</v>
      </c>
      <c r="G443" s="2">
        <f t="shared" si="115"/>
        <v>0</v>
      </c>
      <c r="H443" s="22">
        <f t="shared" si="123"/>
        <v>0</v>
      </c>
      <c r="I443" s="19"/>
    </row>
    <row r="444" spans="1:9" s="16" customFormat="1" ht="15" x14ac:dyDescent="0.25">
      <c r="A444" s="27">
        <v>57500</v>
      </c>
      <c r="B444" s="3" t="s">
        <v>445</v>
      </c>
      <c r="C444" s="2">
        <v>0</v>
      </c>
      <c r="D444" s="2">
        <v>0</v>
      </c>
      <c r="E444" s="2">
        <f t="shared" si="113"/>
        <v>0</v>
      </c>
      <c r="F444" s="2">
        <v>0</v>
      </c>
      <c r="G444" s="2">
        <f t="shared" si="115"/>
        <v>0</v>
      </c>
      <c r="H444" s="22">
        <f t="shared" si="123"/>
        <v>0</v>
      </c>
      <c r="I444" s="19"/>
    </row>
    <row r="445" spans="1:9" s="16" customFormat="1" ht="15" x14ac:dyDescent="0.25">
      <c r="A445" s="27">
        <v>57600</v>
      </c>
      <c r="B445" s="3" t="s">
        <v>446</v>
      </c>
      <c r="C445" s="2">
        <v>0</v>
      </c>
      <c r="D445" s="2">
        <v>0</v>
      </c>
      <c r="E445" s="2">
        <f t="shared" si="113"/>
        <v>0</v>
      </c>
      <c r="F445" s="2">
        <v>0</v>
      </c>
      <c r="G445" s="2">
        <f t="shared" si="115"/>
        <v>0</v>
      </c>
      <c r="H445" s="22">
        <f t="shared" si="123"/>
        <v>0</v>
      </c>
      <c r="I445" s="19"/>
    </row>
    <row r="446" spans="1:9" s="16" customFormat="1" ht="15" x14ac:dyDescent="0.25">
      <c r="A446" s="27">
        <v>57700</v>
      </c>
      <c r="B446" s="3" t="s">
        <v>447</v>
      </c>
      <c r="C446" s="2">
        <v>0</v>
      </c>
      <c r="D446" s="2">
        <v>0</v>
      </c>
      <c r="E446" s="2">
        <f t="shared" si="113"/>
        <v>0</v>
      </c>
      <c r="F446" s="2">
        <v>0</v>
      </c>
      <c r="G446" s="2">
        <f t="shared" si="115"/>
        <v>0</v>
      </c>
      <c r="H446" s="22">
        <f t="shared" si="123"/>
        <v>0</v>
      </c>
      <c r="I446" s="19"/>
    </row>
    <row r="447" spans="1:9" s="16" customFormat="1" ht="15" x14ac:dyDescent="0.25">
      <c r="A447" s="27">
        <v>57800</v>
      </c>
      <c r="B447" s="3" t="s">
        <v>448</v>
      </c>
      <c r="C447" s="2">
        <v>0</v>
      </c>
      <c r="D447" s="2">
        <v>0</v>
      </c>
      <c r="E447" s="2">
        <f t="shared" si="113"/>
        <v>0</v>
      </c>
      <c r="F447" s="2">
        <v>0</v>
      </c>
      <c r="G447" s="2">
        <f t="shared" si="115"/>
        <v>0</v>
      </c>
      <c r="H447" s="22">
        <f t="shared" si="123"/>
        <v>0</v>
      </c>
      <c r="I447" s="19"/>
    </row>
    <row r="448" spans="1:9" x14ac:dyDescent="0.2">
      <c r="A448" s="28">
        <v>57801</v>
      </c>
      <c r="B448" s="29" t="s">
        <v>449</v>
      </c>
      <c r="C448" s="25">
        <v>0</v>
      </c>
      <c r="D448" s="25">
        <v>0</v>
      </c>
      <c r="E448" s="25">
        <f t="shared" si="113"/>
        <v>0</v>
      </c>
      <c r="F448" s="25">
        <v>0</v>
      </c>
      <c r="G448" s="25">
        <f t="shared" si="115"/>
        <v>0</v>
      </c>
      <c r="H448" s="26">
        <f t="shared" si="123"/>
        <v>0</v>
      </c>
    </row>
    <row r="449" spans="1:9" s="16" customFormat="1" ht="15" x14ac:dyDescent="0.25">
      <c r="A449" s="27">
        <v>57900</v>
      </c>
      <c r="B449" s="3" t="s">
        <v>450</v>
      </c>
      <c r="C449" s="2">
        <v>0</v>
      </c>
      <c r="D449" s="2">
        <v>0</v>
      </c>
      <c r="E449" s="2">
        <f t="shared" si="113"/>
        <v>0</v>
      </c>
      <c r="F449" s="2">
        <v>0</v>
      </c>
      <c r="G449" s="2">
        <f t="shared" si="115"/>
        <v>0</v>
      </c>
      <c r="H449" s="22">
        <f t="shared" si="123"/>
        <v>0</v>
      </c>
      <c r="I449" s="19"/>
    </row>
    <row r="450" spans="1:9" s="16" customFormat="1" ht="15" x14ac:dyDescent="0.25">
      <c r="A450" s="27">
        <v>58000</v>
      </c>
      <c r="B450" s="3" t="s">
        <v>451</v>
      </c>
      <c r="C450" s="7">
        <v>0</v>
      </c>
      <c r="D450" s="7">
        <v>0</v>
      </c>
      <c r="E450" s="7">
        <f t="shared" si="113"/>
        <v>0</v>
      </c>
      <c r="F450" s="7">
        <v>0</v>
      </c>
      <c r="G450" s="7">
        <f t="shared" si="115"/>
        <v>0</v>
      </c>
      <c r="H450" s="22">
        <f t="shared" si="123"/>
        <v>0</v>
      </c>
      <c r="I450" s="19"/>
    </row>
    <row r="451" spans="1:9" s="16" customFormat="1" ht="15" x14ac:dyDescent="0.25">
      <c r="A451" s="27">
        <v>58100</v>
      </c>
      <c r="B451" s="3" t="s">
        <v>452</v>
      </c>
      <c r="C451" s="7">
        <v>0</v>
      </c>
      <c r="D451" s="7">
        <v>0</v>
      </c>
      <c r="E451" s="7">
        <f t="shared" si="113"/>
        <v>0</v>
      </c>
      <c r="F451" s="7">
        <v>0</v>
      </c>
      <c r="G451" s="7">
        <f t="shared" si="115"/>
        <v>0</v>
      </c>
      <c r="H451" s="22">
        <f t="shared" si="123"/>
        <v>0</v>
      </c>
      <c r="I451" s="19"/>
    </row>
    <row r="452" spans="1:9" x14ac:dyDescent="0.2">
      <c r="A452" s="28">
        <v>58101</v>
      </c>
      <c r="B452" s="29" t="s">
        <v>453</v>
      </c>
      <c r="C452" s="33">
        <v>0</v>
      </c>
      <c r="D452" s="33">
        <v>0</v>
      </c>
      <c r="E452" s="33">
        <f t="shared" si="113"/>
        <v>0</v>
      </c>
      <c r="F452" s="33">
        <v>0</v>
      </c>
      <c r="G452" s="33">
        <f t="shared" si="115"/>
        <v>0</v>
      </c>
      <c r="H452" s="26">
        <f t="shared" si="123"/>
        <v>0</v>
      </c>
    </row>
    <row r="453" spans="1:9" s="16" customFormat="1" ht="15" x14ac:dyDescent="0.25">
      <c r="A453" s="27">
        <v>58200</v>
      </c>
      <c r="B453" s="3" t="s">
        <v>454</v>
      </c>
      <c r="C453" s="7">
        <v>0</v>
      </c>
      <c r="D453" s="7">
        <v>0</v>
      </c>
      <c r="E453" s="7">
        <f t="shared" si="113"/>
        <v>0</v>
      </c>
      <c r="F453" s="7">
        <v>0</v>
      </c>
      <c r="G453" s="7">
        <f t="shared" si="115"/>
        <v>0</v>
      </c>
      <c r="H453" s="22">
        <f t="shared" si="123"/>
        <v>0</v>
      </c>
      <c r="I453" s="19"/>
    </row>
    <row r="454" spans="1:9" x14ac:dyDescent="0.2">
      <c r="A454" s="28">
        <v>58201</v>
      </c>
      <c r="B454" s="29" t="s">
        <v>455</v>
      </c>
      <c r="C454" s="33">
        <v>0</v>
      </c>
      <c r="D454" s="33">
        <v>0</v>
      </c>
      <c r="E454" s="33">
        <f t="shared" si="113"/>
        <v>0</v>
      </c>
      <c r="F454" s="33">
        <v>0</v>
      </c>
      <c r="G454" s="33">
        <f t="shared" si="115"/>
        <v>0</v>
      </c>
      <c r="H454" s="26">
        <f t="shared" si="123"/>
        <v>0</v>
      </c>
    </row>
    <row r="455" spans="1:9" s="16" customFormat="1" ht="15" x14ac:dyDescent="0.25">
      <c r="A455" s="27">
        <v>58300</v>
      </c>
      <c r="B455" s="3" t="s">
        <v>456</v>
      </c>
      <c r="C455" s="7">
        <v>0</v>
      </c>
      <c r="D455" s="7">
        <v>0</v>
      </c>
      <c r="E455" s="7">
        <f t="shared" si="113"/>
        <v>0</v>
      </c>
      <c r="F455" s="7">
        <v>0</v>
      </c>
      <c r="G455" s="7">
        <f t="shared" si="115"/>
        <v>0</v>
      </c>
      <c r="H455" s="22">
        <f t="shared" si="123"/>
        <v>0</v>
      </c>
      <c r="I455" s="19"/>
    </row>
    <row r="456" spans="1:9" s="16" customFormat="1" ht="15" x14ac:dyDescent="0.25">
      <c r="A456" s="27">
        <v>58900</v>
      </c>
      <c r="B456" s="3" t="s">
        <v>457</v>
      </c>
      <c r="C456" s="7">
        <v>0</v>
      </c>
      <c r="D456" s="7">
        <v>0</v>
      </c>
      <c r="E456" s="7">
        <f t="shared" ref="E456:E519" si="124">+C456</f>
        <v>0</v>
      </c>
      <c r="F456" s="7">
        <v>0</v>
      </c>
      <c r="G456" s="7">
        <f t="shared" si="115"/>
        <v>0</v>
      </c>
      <c r="H456" s="22">
        <f t="shared" si="123"/>
        <v>0</v>
      </c>
      <c r="I456" s="19"/>
    </row>
    <row r="457" spans="1:9" x14ac:dyDescent="0.2">
      <c r="A457" s="28">
        <v>58901</v>
      </c>
      <c r="B457" s="29" t="s">
        <v>458</v>
      </c>
      <c r="C457" s="33">
        <v>0</v>
      </c>
      <c r="D457" s="33">
        <v>0</v>
      </c>
      <c r="E457" s="33">
        <f t="shared" si="124"/>
        <v>0</v>
      </c>
      <c r="F457" s="33">
        <v>0</v>
      </c>
      <c r="G457" s="33">
        <f t="shared" ref="G457:G519" si="125">+F457</f>
        <v>0</v>
      </c>
      <c r="H457" s="26">
        <f t="shared" si="123"/>
        <v>0</v>
      </c>
    </row>
    <row r="458" spans="1:9" s="16" customFormat="1" ht="15" x14ac:dyDescent="0.25">
      <c r="A458" s="27">
        <v>59000</v>
      </c>
      <c r="B458" s="3" t="s">
        <v>459</v>
      </c>
      <c r="C458" s="7">
        <f>+C459</f>
        <v>27000</v>
      </c>
      <c r="D458" s="7">
        <f t="shared" ref="D458:F459" si="126">+D459</f>
        <v>0</v>
      </c>
      <c r="E458" s="7">
        <f t="shared" si="124"/>
        <v>27000</v>
      </c>
      <c r="F458" s="7">
        <f t="shared" si="126"/>
        <v>0</v>
      </c>
      <c r="G458" s="7">
        <f t="shared" si="125"/>
        <v>0</v>
      </c>
      <c r="H458" s="22">
        <f t="shared" si="123"/>
        <v>27000</v>
      </c>
      <c r="I458" s="19"/>
    </row>
    <row r="459" spans="1:9" s="16" customFormat="1" ht="15" x14ac:dyDescent="0.25">
      <c r="A459" s="27">
        <v>59100</v>
      </c>
      <c r="B459" s="3" t="s">
        <v>460</v>
      </c>
      <c r="C459" s="7">
        <f>+C460</f>
        <v>27000</v>
      </c>
      <c r="D459" s="7">
        <f t="shared" si="126"/>
        <v>0</v>
      </c>
      <c r="E459" s="7">
        <f t="shared" si="124"/>
        <v>27000</v>
      </c>
      <c r="F459" s="7">
        <f t="shared" si="126"/>
        <v>0</v>
      </c>
      <c r="G459" s="7">
        <f t="shared" si="125"/>
        <v>0</v>
      </c>
      <c r="H459" s="22">
        <f t="shared" si="123"/>
        <v>27000</v>
      </c>
      <c r="I459" s="19"/>
    </row>
    <row r="460" spans="1:9" x14ac:dyDescent="0.2">
      <c r="A460" s="28">
        <v>59101</v>
      </c>
      <c r="B460" s="29" t="s">
        <v>461</v>
      </c>
      <c r="C460" s="33">
        <f>(36000/4)*3</f>
        <v>27000</v>
      </c>
      <c r="D460" s="25">
        <v>0</v>
      </c>
      <c r="E460" s="25">
        <f t="shared" si="124"/>
        <v>27000</v>
      </c>
      <c r="F460" s="25">
        <v>0</v>
      </c>
      <c r="G460" s="25">
        <f t="shared" si="125"/>
        <v>0</v>
      </c>
      <c r="H460" s="26">
        <f t="shared" si="123"/>
        <v>27000</v>
      </c>
    </row>
    <row r="461" spans="1:9" s="16" customFormat="1" ht="15" x14ac:dyDescent="0.25">
      <c r="A461" s="27">
        <v>59200</v>
      </c>
      <c r="B461" s="3" t="s">
        <v>462</v>
      </c>
      <c r="C461" s="7">
        <v>0</v>
      </c>
      <c r="D461" s="7">
        <v>0</v>
      </c>
      <c r="E461" s="7">
        <f t="shared" si="124"/>
        <v>0</v>
      </c>
      <c r="F461" s="7">
        <v>0</v>
      </c>
      <c r="G461" s="7">
        <f t="shared" si="125"/>
        <v>0</v>
      </c>
      <c r="H461" s="22">
        <f t="shared" si="123"/>
        <v>0</v>
      </c>
      <c r="I461" s="19"/>
    </row>
    <row r="462" spans="1:9" s="16" customFormat="1" ht="15" x14ac:dyDescent="0.25">
      <c r="A462" s="27">
        <v>59300</v>
      </c>
      <c r="B462" s="3" t="s">
        <v>463</v>
      </c>
      <c r="C462" s="7">
        <v>0</v>
      </c>
      <c r="D462" s="7">
        <v>0</v>
      </c>
      <c r="E462" s="7">
        <f t="shared" si="124"/>
        <v>0</v>
      </c>
      <c r="F462" s="7">
        <v>0</v>
      </c>
      <c r="G462" s="7">
        <f t="shared" si="125"/>
        <v>0</v>
      </c>
      <c r="H462" s="22">
        <f t="shared" si="123"/>
        <v>0</v>
      </c>
      <c r="I462" s="19"/>
    </row>
    <row r="463" spans="1:9" s="16" customFormat="1" ht="15" x14ac:dyDescent="0.25">
      <c r="A463" s="27">
        <v>59400</v>
      </c>
      <c r="B463" s="3" t="s">
        <v>464</v>
      </c>
      <c r="C463" s="7">
        <v>0</v>
      </c>
      <c r="D463" s="7">
        <v>0</v>
      </c>
      <c r="E463" s="7">
        <f t="shared" si="124"/>
        <v>0</v>
      </c>
      <c r="F463" s="7">
        <v>0</v>
      </c>
      <c r="G463" s="7">
        <f t="shared" si="125"/>
        <v>0</v>
      </c>
      <c r="H463" s="22">
        <f t="shared" si="123"/>
        <v>0</v>
      </c>
      <c r="I463" s="19"/>
    </row>
    <row r="464" spans="1:9" s="16" customFormat="1" ht="15" x14ac:dyDescent="0.25">
      <c r="A464" s="27">
        <v>59500</v>
      </c>
      <c r="B464" s="3" t="s">
        <v>465</v>
      </c>
      <c r="C464" s="7">
        <v>0</v>
      </c>
      <c r="D464" s="7">
        <v>0</v>
      </c>
      <c r="E464" s="7">
        <f t="shared" si="124"/>
        <v>0</v>
      </c>
      <c r="F464" s="7">
        <v>0</v>
      </c>
      <c r="G464" s="7">
        <f t="shared" si="125"/>
        <v>0</v>
      </c>
      <c r="H464" s="22">
        <f t="shared" si="123"/>
        <v>0</v>
      </c>
      <c r="I464" s="19"/>
    </row>
    <row r="465" spans="1:12" s="16" customFormat="1" ht="15" x14ac:dyDescent="0.25">
      <c r="A465" s="27">
        <v>59600</v>
      </c>
      <c r="B465" s="3" t="s">
        <v>466</v>
      </c>
      <c r="C465" s="7">
        <v>0</v>
      </c>
      <c r="D465" s="7">
        <v>0</v>
      </c>
      <c r="E465" s="7">
        <f t="shared" si="124"/>
        <v>0</v>
      </c>
      <c r="F465" s="7">
        <v>0</v>
      </c>
      <c r="G465" s="7">
        <f t="shared" si="125"/>
        <v>0</v>
      </c>
      <c r="H465" s="22">
        <f t="shared" si="123"/>
        <v>0</v>
      </c>
      <c r="I465" s="19"/>
    </row>
    <row r="466" spans="1:12" s="16" customFormat="1" ht="15" x14ac:dyDescent="0.25">
      <c r="A466" s="27">
        <v>59700</v>
      </c>
      <c r="B466" s="3" t="s">
        <v>467</v>
      </c>
      <c r="C466" s="7">
        <v>0</v>
      </c>
      <c r="D466" s="7">
        <v>0</v>
      </c>
      <c r="E466" s="7">
        <f t="shared" si="124"/>
        <v>0</v>
      </c>
      <c r="F466" s="7">
        <v>0</v>
      </c>
      <c r="G466" s="7">
        <f t="shared" si="125"/>
        <v>0</v>
      </c>
      <c r="H466" s="22">
        <f t="shared" si="123"/>
        <v>0</v>
      </c>
      <c r="I466" s="19"/>
    </row>
    <row r="467" spans="1:12" s="16" customFormat="1" ht="15" x14ac:dyDescent="0.25">
      <c r="A467" s="27">
        <v>59800</v>
      </c>
      <c r="B467" s="3" t="s">
        <v>468</v>
      </c>
      <c r="C467" s="7">
        <v>0</v>
      </c>
      <c r="D467" s="7">
        <v>0</v>
      </c>
      <c r="E467" s="7">
        <f t="shared" si="124"/>
        <v>0</v>
      </c>
      <c r="F467" s="7">
        <v>0</v>
      </c>
      <c r="G467" s="7">
        <f t="shared" si="125"/>
        <v>0</v>
      </c>
      <c r="H467" s="22">
        <f t="shared" si="123"/>
        <v>0</v>
      </c>
      <c r="I467" s="19"/>
    </row>
    <row r="468" spans="1:12" s="16" customFormat="1" ht="15.75" thickBot="1" x14ac:dyDescent="0.3">
      <c r="A468" s="53">
        <v>59900</v>
      </c>
      <c r="B468" s="54" t="s">
        <v>469</v>
      </c>
      <c r="C468" s="55">
        <v>0</v>
      </c>
      <c r="D468" s="55">
        <v>0</v>
      </c>
      <c r="E468" s="55">
        <f t="shared" si="124"/>
        <v>0</v>
      </c>
      <c r="F468" s="55">
        <v>0</v>
      </c>
      <c r="G468" s="55">
        <f t="shared" si="125"/>
        <v>0</v>
      </c>
      <c r="H468" s="56">
        <f t="shared" si="123"/>
        <v>0</v>
      </c>
      <c r="I468" s="19"/>
    </row>
    <row r="469" spans="1:12" s="16" customFormat="1" ht="15" x14ac:dyDescent="0.25">
      <c r="A469" s="70">
        <v>60000</v>
      </c>
      <c r="B469" s="72" t="s">
        <v>470</v>
      </c>
      <c r="C469" s="77">
        <f>+C470+C583+C691</f>
        <v>3439428.03</v>
      </c>
      <c r="D469" s="77">
        <f t="shared" ref="D469:G469" si="127">+D470+D583+D691</f>
        <v>0</v>
      </c>
      <c r="E469" s="77">
        <f t="shared" si="127"/>
        <v>3439428.03</v>
      </c>
      <c r="F469" s="77">
        <f>+F470+F583+F691</f>
        <v>1921097.8900000001</v>
      </c>
      <c r="G469" s="77">
        <f t="shared" si="127"/>
        <v>1921097.8900000001</v>
      </c>
      <c r="H469" s="78">
        <f t="shared" si="123"/>
        <v>1518330.1399999997</v>
      </c>
      <c r="I469" s="19"/>
      <c r="J469" s="19"/>
    </row>
    <row r="470" spans="1:12" s="16" customFormat="1" ht="15" x14ac:dyDescent="0.25">
      <c r="A470" s="27">
        <v>61000</v>
      </c>
      <c r="B470" s="3" t="s">
        <v>471</v>
      </c>
      <c r="C470" s="7">
        <f>+C471+C485+C507+C520+C548+C561+C569+C577</f>
        <v>2486928.0299999998</v>
      </c>
      <c r="D470" s="7">
        <f t="shared" ref="D470:G470" si="128">+D471+D485+D507+D520+D548+D561+D569+D577</f>
        <v>0</v>
      </c>
      <c r="E470" s="7">
        <f t="shared" si="128"/>
        <v>2486928.0299999998</v>
      </c>
      <c r="F470" s="7">
        <f>+F471+F485+F507+F520+F548+F561+F569+F577</f>
        <v>444420.39</v>
      </c>
      <c r="G470" s="7">
        <f t="shared" si="128"/>
        <v>444420.39</v>
      </c>
      <c r="H470" s="41">
        <f t="shared" si="123"/>
        <v>2042507.6399999997</v>
      </c>
      <c r="I470" s="19"/>
    </row>
    <row r="471" spans="1:12" s="16" customFormat="1" ht="15" x14ac:dyDescent="0.25">
      <c r="A471" s="27">
        <v>61100</v>
      </c>
      <c r="B471" s="3" t="s">
        <v>472</v>
      </c>
      <c r="C471" s="7">
        <f>SUM(C472:C484)</f>
        <v>0</v>
      </c>
      <c r="D471" s="7">
        <f t="shared" ref="D471:G471" si="129">SUM(D472:D484)</f>
        <v>0</v>
      </c>
      <c r="E471" s="7">
        <f t="shared" si="129"/>
        <v>0</v>
      </c>
      <c r="F471" s="7">
        <f>SUM(F472:F484)</f>
        <v>0</v>
      </c>
      <c r="G471" s="7">
        <f t="shared" si="129"/>
        <v>0</v>
      </c>
      <c r="H471" s="41">
        <f t="shared" si="123"/>
        <v>0</v>
      </c>
      <c r="I471" s="19"/>
    </row>
    <row r="472" spans="1:12" x14ac:dyDescent="0.2">
      <c r="A472" s="28">
        <v>61101</v>
      </c>
      <c r="B472" s="29" t="s">
        <v>473</v>
      </c>
      <c r="C472" s="33">
        <v>0</v>
      </c>
      <c r="D472" s="33">
        <v>0</v>
      </c>
      <c r="E472" s="33">
        <f t="shared" si="124"/>
        <v>0</v>
      </c>
      <c r="F472" s="33">
        <v>0</v>
      </c>
      <c r="G472" s="33">
        <f>+F472</f>
        <v>0</v>
      </c>
      <c r="H472" s="34">
        <f t="shared" si="123"/>
        <v>0</v>
      </c>
    </row>
    <row r="473" spans="1:12" x14ac:dyDescent="0.2">
      <c r="A473" s="28">
        <v>61102</v>
      </c>
      <c r="B473" s="29" t="s">
        <v>474</v>
      </c>
      <c r="C473" s="33">
        <v>0</v>
      </c>
      <c r="D473" s="33">
        <v>0</v>
      </c>
      <c r="E473" s="33">
        <f t="shared" si="124"/>
        <v>0</v>
      </c>
      <c r="F473" s="33">
        <v>0</v>
      </c>
      <c r="G473" s="33">
        <f t="shared" si="125"/>
        <v>0</v>
      </c>
      <c r="H473" s="26">
        <f t="shared" si="123"/>
        <v>0</v>
      </c>
    </row>
    <row r="474" spans="1:12" x14ac:dyDescent="0.2">
      <c r="A474" s="28">
        <v>61103</v>
      </c>
      <c r="B474" s="29" t="s">
        <v>475</v>
      </c>
      <c r="C474" s="33">
        <v>0</v>
      </c>
      <c r="D474" s="33">
        <v>0</v>
      </c>
      <c r="E474" s="33">
        <f t="shared" si="124"/>
        <v>0</v>
      </c>
      <c r="F474" s="33">
        <v>0</v>
      </c>
      <c r="G474" s="33">
        <f t="shared" si="125"/>
        <v>0</v>
      </c>
      <c r="H474" s="26">
        <f t="shared" si="123"/>
        <v>0</v>
      </c>
    </row>
    <row r="475" spans="1:12" x14ac:dyDescent="0.2">
      <c r="A475" s="28">
        <v>61104</v>
      </c>
      <c r="B475" s="29" t="s">
        <v>476</v>
      </c>
      <c r="C475" s="33">
        <v>0</v>
      </c>
      <c r="D475" s="33">
        <v>0</v>
      </c>
      <c r="E475" s="33">
        <f t="shared" si="124"/>
        <v>0</v>
      </c>
      <c r="F475" s="33">
        <v>0</v>
      </c>
      <c r="G475" s="33">
        <f t="shared" si="125"/>
        <v>0</v>
      </c>
      <c r="H475" s="26">
        <f t="shared" si="123"/>
        <v>0</v>
      </c>
    </row>
    <row r="476" spans="1:12" x14ac:dyDescent="0.2">
      <c r="A476" s="28">
        <v>61105</v>
      </c>
      <c r="B476" s="29" t="s">
        <v>477</v>
      </c>
      <c r="C476" s="33">
        <v>0</v>
      </c>
      <c r="D476" s="33">
        <v>0</v>
      </c>
      <c r="E476" s="33">
        <f t="shared" si="124"/>
        <v>0</v>
      </c>
      <c r="F476" s="33">
        <v>0</v>
      </c>
      <c r="G476" s="33">
        <f>+F476</f>
        <v>0</v>
      </c>
      <c r="H476" s="26">
        <f t="shared" si="123"/>
        <v>0</v>
      </c>
    </row>
    <row r="477" spans="1:12" x14ac:dyDescent="0.2">
      <c r="A477" s="28">
        <v>61106</v>
      </c>
      <c r="B477" s="29" t="s">
        <v>478</v>
      </c>
      <c r="C477" s="33">
        <v>0</v>
      </c>
      <c r="D477" s="33">
        <v>0</v>
      </c>
      <c r="E477" s="33">
        <f t="shared" si="124"/>
        <v>0</v>
      </c>
      <c r="F477" s="33">
        <v>0</v>
      </c>
      <c r="G477" s="33">
        <f t="shared" si="125"/>
        <v>0</v>
      </c>
      <c r="H477" s="26">
        <f t="shared" si="123"/>
        <v>0</v>
      </c>
    </row>
    <row r="478" spans="1:12" x14ac:dyDescent="0.2">
      <c r="A478" s="28">
        <v>61107</v>
      </c>
      <c r="B478" s="29" t="s">
        <v>479</v>
      </c>
      <c r="C478" s="33">
        <v>0</v>
      </c>
      <c r="D478" s="33">
        <v>0</v>
      </c>
      <c r="E478" s="33">
        <f t="shared" si="124"/>
        <v>0</v>
      </c>
      <c r="F478" s="33">
        <v>0</v>
      </c>
      <c r="G478" s="33">
        <f t="shared" si="125"/>
        <v>0</v>
      </c>
      <c r="H478" s="26">
        <f t="shared" si="123"/>
        <v>0</v>
      </c>
    </row>
    <row r="479" spans="1:12" x14ac:dyDescent="0.2">
      <c r="A479" s="28">
        <v>61108</v>
      </c>
      <c r="B479" s="29" t="s">
        <v>480</v>
      </c>
      <c r="C479" s="33">
        <v>0</v>
      </c>
      <c r="D479" s="33">
        <v>0</v>
      </c>
      <c r="E479" s="33">
        <f t="shared" si="124"/>
        <v>0</v>
      </c>
      <c r="F479" s="33">
        <v>0</v>
      </c>
      <c r="G479" s="33">
        <f t="shared" si="125"/>
        <v>0</v>
      </c>
      <c r="H479" s="26">
        <f t="shared" si="123"/>
        <v>0</v>
      </c>
      <c r="L479" s="84"/>
    </row>
    <row r="480" spans="1:12" x14ac:dyDescent="0.2">
      <c r="A480" s="28">
        <v>61109</v>
      </c>
      <c r="B480" s="29" t="s">
        <v>481</v>
      </c>
      <c r="C480" s="33">
        <v>0</v>
      </c>
      <c r="D480" s="33">
        <v>0</v>
      </c>
      <c r="E480" s="33">
        <f t="shared" si="124"/>
        <v>0</v>
      </c>
      <c r="F480" s="33">
        <v>0</v>
      </c>
      <c r="G480" s="33">
        <f t="shared" si="125"/>
        <v>0</v>
      </c>
      <c r="H480" s="26">
        <f t="shared" si="123"/>
        <v>0</v>
      </c>
      <c r="L480" s="84"/>
    </row>
    <row r="481" spans="1:9" x14ac:dyDescent="0.2">
      <c r="A481" s="28">
        <v>61110</v>
      </c>
      <c r="B481" s="29" t="s">
        <v>482</v>
      </c>
      <c r="C481" s="33">
        <v>0</v>
      </c>
      <c r="D481" s="33">
        <v>0</v>
      </c>
      <c r="E481" s="33">
        <f t="shared" si="124"/>
        <v>0</v>
      </c>
      <c r="F481" s="33">
        <v>0</v>
      </c>
      <c r="G481" s="33">
        <f t="shared" si="125"/>
        <v>0</v>
      </c>
      <c r="H481" s="26">
        <f t="shared" si="123"/>
        <v>0</v>
      </c>
    </row>
    <row r="482" spans="1:9" x14ac:dyDescent="0.2">
      <c r="A482" s="28">
        <v>61111</v>
      </c>
      <c r="B482" s="29" t="s">
        <v>483</v>
      </c>
      <c r="C482" s="33">
        <v>0</v>
      </c>
      <c r="D482" s="33">
        <v>0</v>
      </c>
      <c r="E482" s="33">
        <f t="shared" si="124"/>
        <v>0</v>
      </c>
      <c r="F482" s="33">
        <v>0</v>
      </c>
      <c r="G482" s="33">
        <f t="shared" si="125"/>
        <v>0</v>
      </c>
      <c r="H482" s="26">
        <f t="shared" si="123"/>
        <v>0</v>
      </c>
    </row>
    <row r="483" spans="1:9" x14ac:dyDescent="0.2">
      <c r="A483" s="28">
        <v>61112</v>
      </c>
      <c r="B483" s="29" t="s">
        <v>484</v>
      </c>
      <c r="C483" s="33">
        <v>0</v>
      </c>
      <c r="D483" s="33">
        <v>0</v>
      </c>
      <c r="E483" s="33">
        <f t="shared" si="124"/>
        <v>0</v>
      </c>
      <c r="F483" s="33">
        <v>0</v>
      </c>
      <c r="G483" s="33">
        <f t="shared" si="125"/>
        <v>0</v>
      </c>
      <c r="H483" s="26">
        <f t="shared" si="123"/>
        <v>0</v>
      </c>
    </row>
    <row r="484" spans="1:9" x14ac:dyDescent="0.2">
      <c r="A484" s="28">
        <v>61113</v>
      </c>
      <c r="B484" s="29" t="s">
        <v>485</v>
      </c>
      <c r="C484" s="33">
        <v>0</v>
      </c>
      <c r="D484" s="33">
        <v>0</v>
      </c>
      <c r="E484" s="33">
        <f t="shared" si="124"/>
        <v>0</v>
      </c>
      <c r="F484" s="33">
        <v>0</v>
      </c>
      <c r="G484" s="33">
        <f t="shared" si="125"/>
        <v>0</v>
      </c>
      <c r="H484" s="26">
        <f t="shared" si="123"/>
        <v>0</v>
      </c>
    </row>
    <row r="485" spans="1:9" s="16" customFormat="1" ht="15" x14ac:dyDescent="0.25">
      <c r="A485" s="27">
        <v>61200</v>
      </c>
      <c r="B485" s="3" t="s">
        <v>486</v>
      </c>
      <c r="C485" s="7">
        <f>SUM(C486:C506)</f>
        <v>1500000</v>
      </c>
      <c r="D485" s="7">
        <f t="shared" ref="D485:G485" si="130">SUM(D486:D506)</f>
        <v>0</v>
      </c>
      <c r="E485" s="7">
        <f t="shared" si="130"/>
        <v>1500000</v>
      </c>
      <c r="F485" s="7">
        <f t="shared" si="130"/>
        <v>0</v>
      </c>
      <c r="G485" s="7">
        <f t="shared" si="130"/>
        <v>0</v>
      </c>
      <c r="H485" s="41">
        <f t="shared" si="123"/>
        <v>1500000</v>
      </c>
      <c r="I485" s="19"/>
    </row>
    <row r="486" spans="1:9" x14ac:dyDescent="0.2">
      <c r="A486" s="28">
        <v>61201</v>
      </c>
      <c r="B486" s="29" t="s">
        <v>487</v>
      </c>
      <c r="C486" s="33">
        <v>0</v>
      </c>
      <c r="D486" s="33">
        <v>0</v>
      </c>
      <c r="E486" s="33">
        <f t="shared" si="124"/>
        <v>0</v>
      </c>
      <c r="F486" s="33">
        <v>0</v>
      </c>
      <c r="G486" s="33">
        <f t="shared" si="125"/>
        <v>0</v>
      </c>
      <c r="H486" s="26">
        <f t="shared" si="123"/>
        <v>0</v>
      </c>
    </row>
    <row r="487" spans="1:9" x14ac:dyDescent="0.2">
      <c r="A487" s="28">
        <v>61202</v>
      </c>
      <c r="B487" s="24" t="s">
        <v>488</v>
      </c>
      <c r="C487" s="33">
        <v>0</v>
      </c>
      <c r="D487" s="33">
        <v>0</v>
      </c>
      <c r="E487" s="33">
        <f t="shared" si="124"/>
        <v>0</v>
      </c>
      <c r="F487" s="33">
        <v>0</v>
      </c>
      <c r="G487" s="33">
        <f t="shared" si="125"/>
        <v>0</v>
      </c>
      <c r="H487" s="26">
        <f t="shared" si="123"/>
        <v>0</v>
      </c>
    </row>
    <row r="488" spans="1:9" x14ac:dyDescent="0.2">
      <c r="A488" s="28">
        <v>61203</v>
      </c>
      <c r="B488" s="24" t="s">
        <v>489</v>
      </c>
      <c r="C488" s="33">
        <v>0</v>
      </c>
      <c r="D488" s="33">
        <v>0</v>
      </c>
      <c r="E488" s="33">
        <f t="shared" si="124"/>
        <v>0</v>
      </c>
      <c r="F488" s="33">
        <v>0</v>
      </c>
      <c r="G488" s="33">
        <f t="shared" si="125"/>
        <v>0</v>
      </c>
      <c r="H488" s="26">
        <f t="shared" si="123"/>
        <v>0</v>
      </c>
    </row>
    <row r="489" spans="1:9" x14ac:dyDescent="0.2">
      <c r="A489" s="28">
        <v>61204</v>
      </c>
      <c r="B489" s="24" t="s">
        <v>490</v>
      </c>
      <c r="C489" s="33">
        <v>0</v>
      </c>
      <c r="D489" s="33">
        <v>0</v>
      </c>
      <c r="E489" s="33">
        <f t="shared" si="124"/>
        <v>0</v>
      </c>
      <c r="F489" s="33">
        <v>0</v>
      </c>
      <c r="G489" s="33">
        <f t="shared" si="125"/>
        <v>0</v>
      </c>
      <c r="H489" s="26">
        <f t="shared" si="123"/>
        <v>0</v>
      </c>
    </row>
    <row r="490" spans="1:9" x14ac:dyDescent="0.2">
      <c r="A490" s="28">
        <v>61205</v>
      </c>
      <c r="B490" s="24" t="s">
        <v>491</v>
      </c>
      <c r="C490" s="33">
        <v>0</v>
      </c>
      <c r="D490" s="33">
        <v>0</v>
      </c>
      <c r="E490" s="33">
        <f t="shared" si="124"/>
        <v>0</v>
      </c>
      <c r="F490" s="33">
        <v>0</v>
      </c>
      <c r="G490" s="33">
        <f t="shared" si="125"/>
        <v>0</v>
      </c>
      <c r="H490" s="26">
        <f t="shared" si="123"/>
        <v>0</v>
      </c>
    </row>
    <row r="491" spans="1:9" x14ac:dyDescent="0.2">
      <c r="A491" s="28">
        <v>61206</v>
      </c>
      <c r="B491" s="24" t="s">
        <v>483</v>
      </c>
      <c r="C491" s="33">
        <v>0</v>
      </c>
      <c r="D491" s="33">
        <v>0</v>
      </c>
      <c r="E491" s="33">
        <f t="shared" si="124"/>
        <v>0</v>
      </c>
      <c r="F491" s="33">
        <v>0</v>
      </c>
      <c r="G491" s="33">
        <f t="shared" si="125"/>
        <v>0</v>
      </c>
      <c r="H491" s="26">
        <f t="shared" si="123"/>
        <v>0</v>
      </c>
    </row>
    <row r="492" spans="1:9" x14ac:dyDescent="0.2">
      <c r="A492" s="28">
        <v>61207</v>
      </c>
      <c r="B492" s="24" t="s">
        <v>484</v>
      </c>
      <c r="C492" s="33">
        <v>0</v>
      </c>
      <c r="D492" s="33">
        <v>0</v>
      </c>
      <c r="E492" s="33">
        <f t="shared" si="124"/>
        <v>0</v>
      </c>
      <c r="F492" s="33">
        <v>0</v>
      </c>
      <c r="G492" s="33">
        <f t="shared" si="125"/>
        <v>0</v>
      </c>
      <c r="H492" s="26">
        <f t="shared" si="123"/>
        <v>0</v>
      </c>
    </row>
    <row r="493" spans="1:9" x14ac:dyDescent="0.2">
      <c r="A493" s="28">
        <v>61208</v>
      </c>
      <c r="B493" s="24" t="s">
        <v>492</v>
      </c>
      <c r="C493" s="33">
        <v>0</v>
      </c>
      <c r="D493" s="33">
        <v>0</v>
      </c>
      <c r="E493" s="33">
        <f t="shared" si="124"/>
        <v>0</v>
      </c>
      <c r="F493" s="33">
        <v>0</v>
      </c>
      <c r="G493" s="33">
        <f t="shared" si="125"/>
        <v>0</v>
      </c>
      <c r="H493" s="26">
        <f t="shared" si="123"/>
        <v>0</v>
      </c>
    </row>
    <row r="494" spans="1:9" x14ac:dyDescent="0.2">
      <c r="A494" s="28">
        <v>61209</v>
      </c>
      <c r="B494" s="24" t="s">
        <v>493</v>
      </c>
      <c r="C494" s="33">
        <v>0</v>
      </c>
      <c r="D494" s="33">
        <v>0</v>
      </c>
      <c r="E494" s="33">
        <f t="shared" si="124"/>
        <v>0</v>
      </c>
      <c r="F494" s="33">
        <v>0</v>
      </c>
      <c r="G494" s="33">
        <f t="shared" si="125"/>
        <v>0</v>
      </c>
      <c r="H494" s="26">
        <f t="shared" si="123"/>
        <v>0</v>
      </c>
    </row>
    <row r="495" spans="1:9" x14ac:dyDescent="0.2">
      <c r="A495" s="28">
        <v>61210</v>
      </c>
      <c r="B495" s="24" t="s">
        <v>494</v>
      </c>
      <c r="C495" s="33">
        <f>(2000000/4)*3</f>
        <v>1500000</v>
      </c>
      <c r="D495" s="33">
        <v>0</v>
      </c>
      <c r="E495" s="33">
        <f t="shared" si="124"/>
        <v>1500000</v>
      </c>
      <c r="F495" s="33">
        <v>0</v>
      </c>
      <c r="G495" s="33">
        <f t="shared" si="125"/>
        <v>0</v>
      </c>
      <c r="H495" s="26">
        <f t="shared" si="123"/>
        <v>1500000</v>
      </c>
    </row>
    <row r="496" spans="1:9" x14ac:dyDescent="0.2">
      <c r="A496" s="28">
        <v>61211</v>
      </c>
      <c r="B496" s="24" t="s">
        <v>495</v>
      </c>
      <c r="C496" s="33">
        <v>0</v>
      </c>
      <c r="D496" s="33">
        <v>0</v>
      </c>
      <c r="E496" s="33">
        <f t="shared" si="124"/>
        <v>0</v>
      </c>
      <c r="F496" s="33">
        <v>0</v>
      </c>
      <c r="G496" s="33">
        <f t="shared" si="125"/>
        <v>0</v>
      </c>
      <c r="H496" s="26">
        <f t="shared" si="123"/>
        <v>0</v>
      </c>
    </row>
    <row r="497" spans="1:9" x14ac:dyDescent="0.2">
      <c r="A497" s="28">
        <v>61212</v>
      </c>
      <c r="B497" s="24" t="s">
        <v>496</v>
      </c>
      <c r="C497" s="33">
        <v>0</v>
      </c>
      <c r="D497" s="33">
        <v>0</v>
      </c>
      <c r="E497" s="33">
        <f t="shared" si="124"/>
        <v>0</v>
      </c>
      <c r="F497" s="33">
        <v>0</v>
      </c>
      <c r="G497" s="33">
        <f t="shared" si="125"/>
        <v>0</v>
      </c>
      <c r="H497" s="26">
        <f t="shared" si="123"/>
        <v>0</v>
      </c>
    </row>
    <row r="498" spans="1:9" x14ac:dyDescent="0.2">
      <c r="A498" s="28">
        <v>61213</v>
      </c>
      <c r="B498" s="24" t="s">
        <v>497</v>
      </c>
      <c r="C498" s="33">
        <v>0</v>
      </c>
      <c r="D498" s="33">
        <v>0</v>
      </c>
      <c r="E498" s="33">
        <f t="shared" si="124"/>
        <v>0</v>
      </c>
      <c r="F498" s="33">
        <v>0</v>
      </c>
      <c r="G498" s="33">
        <f t="shared" si="125"/>
        <v>0</v>
      </c>
      <c r="H498" s="26">
        <f t="shared" si="123"/>
        <v>0</v>
      </c>
    </row>
    <row r="499" spans="1:9" x14ac:dyDescent="0.2">
      <c r="A499" s="28">
        <v>61214</v>
      </c>
      <c r="B499" s="24" t="s">
        <v>498</v>
      </c>
      <c r="C499" s="33">
        <v>0</v>
      </c>
      <c r="D499" s="33">
        <v>0</v>
      </c>
      <c r="E499" s="33">
        <f t="shared" si="124"/>
        <v>0</v>
      </c>
      <c r="F499" s="33">
        <v>0</v>
      </c>
      <c r="G499" s="33">
        <f t="shared" si="125"/>
        <v>0</v>
      </c>
      <c r="H499" s="26">
        <f t="shared" si="123"/>
        <v>0</v>
      </c>
    </row>
    <row r="500" spans="1:9" x14ac:dyDescent="0.2">
      <c r="A500" s="28">
        <v>61215</v>
      </c>
      <c r="B500" s="24" t="s">
        <v>499</v>
      </c>
      <c r="C500" s="33">
        <v>0</v>
      </c>
      <c r="D500" s="33">
        <v>0</v>
      </c>
      <c r="E500" s="33">
        <f t="shared" si="124"/>
        <v>0</v>
      </c>
      <c r="F500" s="33">
        <v>0</v>
      </c>
      <c r="G500" s="33">
        <f t="shared" si="125"/>
        <v>0</v>
      </c>
      <c r="H500" s="26">
        <f t="shared" ref="H500:H563" si="131">+E500-F500</f>
        <v>0</v>
      </c>
    </row>
    <row r="501" spans="1:9" x14ac:dyDescent="0.2">
      <c r="A501" s="28">
        <v>61216</v>
      </c>
      <c r="B501" s="24" t="s">
        <v>500</v>
      </c>
      <c r="C501" s="33">
        <v>0</v>
      </c>
      <c r="D501" s="33">
        <v>0</v>
      </c>
      <c r="E501" s="33">
        <f t="shared" si="124"/>
        <v>0</v>
      </c>
      <c r="F501" s="33">
        <v>0</v>
      </c>
      <c r="G501" s="33">
        <f t="shared" si="125"/>
        <v>0</v>
      </c>
      <c r="H501" s="26">
        <f t="shared" si="131"/>
        <v>0</v>
      </c>
    </row>
    <row r="502" spans="1:9" x14ac:dyDescent="0.2">
      <c r="A502" s="28">
        <v>61217</v>
      </c>
      <c r="B502" s="24" t="s">
        <v>501</v>
      </c>
      <c r="C502" s="33">
        <v>0</v>
      </c>
      <c r="D502" s="33">
        <v>0</v>
      </c>
      <c r="E502" s="33">
        <f t="shared" si="124"/>
        <v>0</v>
      </c>
      <c r="F502" s="33">
        <v>0</v>
      </c>
      <c r="G502" s="33">
        <f t="shared" si="125"/>
        <v>0</v>
      </c>
      <c r="H502" s="26">
        <f t="shared" si="131"/>
        <v>0</v>
      </c>
    </row>
    <row r="503" spans="1:9" x14ac:dyDescent="0.2">
      <c r="A503" s="28">
        <v>61218</v>
      </c>
      <c r="B503" s="24" t="s">
        <v>502</v>
      </c>
      <c r="C503" s="33">
        <v>0</v>
      </c>
      <c r="D503" s="33">
        <v>0</v>
      </c>
      <c r="E503" s="33">
        <f t="shared" si="124"/>
        <v>0</v>
      </c>
      <c r="F503" s="33">
        <v>0</v>
      </c>
      <c r="G503" s="33">
        <f t="shared" si="125"/>
        <v>0</v>
      </c>
      <c r="H503" s="26">
        <f t="shared" si="131"/>
        <v>0</v>
      </c>
    </row>
    <row r="504" spans="1:9" x14ac:dyDescent="0.2">
      <c r="A504" s="28">
        <v>61219</v>
      </c>
      <c r="B504" s="24" t="s">
        <v>503</v>
      </c>
      <c r="C504" s="33">
        <v>0</v>
      </c>
      <c r="D504" s="33">
        <v>0</v>
      </c>
      <c r="E504" s="33">
        <f t="shared" si="124"/>
        <v>0</v>
      </c>
      <c r="F504" s="33">
        <v>0</v>
      </c>
      <c r="G504" s="33">
        <f t="shared" si="125"/>
        <v>0</v>
      </c>
      <c r="H504" s="26">
        <f t="shared" si="131"/>
        <v>0</v>
      </c>
    </row>
    <row r="505" spans="1:9" x14ac:dyDescent="0.2">
      <c r="A505" s="28">
        <v>61220</v>
      </c>
      <c r="B505" s="29" t="s">
        <v>504</v>
      </c>
      <c r="C505" s="33">
        <v>0</v>
      </c>
      <c r="D505" s="33">
        <v>0</v>
      </c>
      <c r="E505" s="33">
        <f t="shared" si="124"/>
        <v>0</v>
      </c>
      <c r="F505" s="33">
        <v>0</v>
      </c>
      <c r="G505" s="33">
        <f t="shared" si="125"/>
        <v>0</v>
      </c>
      <c r="H505" s="26">
        <f t="shared" si="131"/>
        <v>0</v>
      </c>
    </row>
    <row r="506" spans="1:9" x14ac:dyDescent="0.2">
      <c r="A506" s="28">
        <v>61221</v>
      </c>
      <c r="B506" s="29" t="s">
        <v>505</v>
      </c>
      <c r="C506" s="33">
        <v>0</v>
      </c>
      <c r="D506" s="33">
        <v>0</v>
      </c>
      <c r="E506" s="33">
        <f t="shared" si="124"/>
        <v>0</v>
      </c>
      <c r="F506" s="33">
        <v>0</v>
      </c>
      <c r="G506" s="33">
        <f t="shared" si="125"/>
        <v>0</v>
      </c>
      <c r="H506" s="26">
        <f t="shared" si="131"/>
        <v>0</v>
      </c>
    </row>
    <row r="507" spans="1:9" s="16" customFormat="1" ht="15" x14ac:dyDescent="0.25">
      <c r="A507" s="27">
        <v>61300</v>
      </c>
      <c r="B507" s="3" t="s">
        <v>671</v>
      </c>
      <c r="C507" s="7">
        <f>SUM(C508:C519)</f>
        <v>0</v>
      </c>
      <c r="D507" s="7">
        <f t="shared" ref="D507:G507" si="132">SUM(D508:D519)</f>
        <v>0</v>
      </c>
      <c r="E507" s="7">
        <f t="shared" si="132"/>
        <v>0</v>
      </c>
      <c r="F507" s="7">
        <f t="shared" si="132"/>
        <v>0</v>
      </c>
      <c r="G507" s="7">
        <f t="shared" si="132"/>
        <v>0</v>
      </c>
      <c r="H507" s="41">
        <f t="shared" si="131"/>
        <v>0</v>
      </c>
      <c r="I507" s="19"/>
    </row>
    <row r="508" spans="1:9" x14ac:dyDescent="0.2">
      <c r="A508" s="32">
        <v>61301</v>
      </c>
      <c r="B508" s="24" t="s">
        <v>506</v>
      </c>
      <c r="C508" s="33">
        <v>0</v>
      </c>
      <c r="D508" s="33">
        <v>0</v>
      </c>
      <c r="E508" s="33">
        <f t="shared" si="124"/>
        <v>0</v>
      </c>
      <c r="F508" s="33">
        <v>0</v>
      </c>
      <c r="G508" s="33">
        <f t="shared" si="125"/>
        <v>0</v>
      </c>
      <c r="H508" s="26">
        <f t="shared" si="131"/>
        <v>0</v>
      </c>
    </row>
    <row r="509" spans="1:9" x14ac:dyDescent="0.2">
      <c r="A509" s="28">
        <v>61302</v>
      </c>
      <c r="B509" s="24" t="s">
        <v>507</v>
      </c>
      <c r="C509" s="33">
        <v>0</v>
      </c>
      <c r="D509" s="33">
        <v>0</v>
      </c>
      <c r="E509" s="33">
        <f t="shared" si="124"/>
        <v>0</v>
      </c>
      <c r="F509" s="33">
        <v>0</v>
      </c>
      <c r="G509" s="33">
        <f t="shared" si="125"/>
        <v>0</v>
      </c>
      <c r="H509" s="26">
        <f t="shared" si="131"/>
        <v>0</v>
      </c>
    </row>
    <row r="510" spans="1:9" x14ac:dyDescent="0.2">
      <c r="A510" s="28">
        <v>61303</v>
      </c>
      <c r="B510" s="24" t="s">
        <v>508</v>
      </c>
      <c r="C510" s="33">
        <v>0</v>
      </c>
      <c r="D510" s="33">
        <v>0</v>
      </c>
      <c r="E510" s="33">
        <f t="shared" si="124"/>
        <v>0</v>
      </c>
      <c r="F510" s="33">
        <v>0</v>
      </c>
      <c r="G510" s="33">
        <f t="shared" si="125"/>
        <v>0</v>
      </c>
      <c r="H510" s="26">
        <f t="shared" si="131"/>
        <v>0</v>
      </c>
    </row>
    <row r="511" spans="1:9" x14ac:dyDescent="0.2">
      <c r="A511" s="28">
        <v>61304</v>
      </c>
      <c r="B511" s="24" t="s">
        <v>509</v>
      </c>
      <c r="C511" s="33">
        <v>0</v>
      </c>
      <c r="D511" s="33">
        <v>0</v>
      </c>
      <c r="E511" s="33">
        <f t="shared" si="124"/>
        <v>0</v>
      </c>
      <c r="F511" s="33">
        <v>0</v>
      </c>
      <c r="G511" s="33">
        <f t="shared" si="125"/>
        <v>0</v>
      </c>
      <c r="H511" s="26">
        <f t="shared" si="131"/>
        <v>0</v>
      </c>
    </row>
    <row r="512" spans="1:9" x14ac:dyDescent="0.2">
      <c r="A512" s="28">
        <v>61305</v>
      </c>
      <c r="B512" s="24" t="s">
        <v>510</v>
      </c>
      <c r="C512" s="33">
        <v>0</v>
      </c>
      <c r="D512" s="33">
        <v>0</v>
      </c>
      <c r="E512" s="33">
        <f t="shared" si="124"/>
        <v>0</v>
      </c>
      <c r="F512" s="33">
        <v>0</v>
      </c>
      <c r="G512" s="33">
        <f t="shared" si="125"/>
        <v>0</v>
      </c>
      <c r="H512" s="26">
        <f t="shared" si="131"/>
        <v>0</v>
      </c>
    </row>
    <row r="513" spans="1:9" x14ac:dyDescent="0.2">
      <c r="A513" s="28">
        <v>61306</v>
      </c>
      <c r="B513" s="24" t="s">
        <v>511</v>
      </c>
      <c r="C513" s="33">
        <v>0</v>
      </c>
      <c r="D513" s="33">
        <v>0</v>
      </c>
      <c r="E513" s="33">
        <f t="shared" si="124"/>
        <v>0</v>
      </c>
      <c r="F513" s="33">
        <v>0</v>
      </c>
      <c r="G513" s="33">
        <f t="shared" si="125"/>
        <v>0</v>
      </c>
      <c r="H513" s="26">
        <f t="shared" si="131"/>
        <v>0</v>
      </c>
    </row>
    <row r="514" spans="1:9" x14ac:dyDescent="0.2">
      <c r="A514" s="28">
        <v>61307</v>
      </c>
      <c r="B514" s="24" t="s">
        <v>512</v>
      </c>
      <c r="C514" s="33">
        <v>0</v>
      </c>
      <c r="D514" s="33">
        <v>0</v>
      </c>
      <c r="E514" s="33">
        <f t="shared" si="124"/>
        <v>0</v>
      </c>
      <c r="F514" s="33">
        <v>0</v>
      </c>
      <c r="G514" s="33">
        <f t="shared" si="125"/>
        <v>0</v>
      </c>
      <c r="H514" s="26">
        <f t="shared" si="131"/>
        <v>0</v>
      </c>
    </row>
    <row r="515" spans="1:9" x14ac:dyDescent="0.2">
      <c r="A515" s="28">
        <v>61308</v>
      </c>
      <c r="B515" s="24" t="s">
        <v>513</v>
      </c>
      <c r="C515" s="33">
        <v>0</v>
      </c>
      <c r="D515" s="33">
        <v>0</v>
      </c>
      <c r="E515" s="33">
        <f t="shared" si="124"/>
        <v>0</v>
      </c>
      <c r="F515" s="33">
        <v>0</v>
      </c>
      <c r="G515" s="33">
        <f t="shared" si="125"/>
        <v>0</v>
      </c>
      <c r="H515" s="26">
        <f t="shared" si="131"/>
        <v>0</v>
      </c>
    </row>
    <row r="516" spans="1:9" x14ac:dyDescent="0.2">
      <c r="A516" s="28">
        <v>61309</v>
      </c>
      <c r="B516" s="24" t="s">
        <v>509</v>
      </c>
      <c r="C516" s="33">
        <v>0</v>
      </c>
      <c r="D516" s="33">
        <v>0</v>
      </c>
      <c r="E516" s="33">
        <f t="shared" si="124"/>
        <v>0</v>
      </c>
      <c r="F516" s="33">
        <v>0</v>
      </c>
      <c r="G516" s="33">
        <f t="shared" si="125"/>
        <v>0</v>
      </c>
      <c r="H516" s="26">
        <f t="shared" si="131"/>
        <v>0</v>
      </c>
    </row>
    <row r="517" spans="1:9" x14ac:dyDescent="0.2">
      <c r="A517" s="28">
        <v>61310</v>
      </c>
      <c r="B517" s="24" t="s">
        <v>514</v>
      </c>
      <c r="C517" s="33">
        <v>0</v>
      </c>
      <c r="D517" s="33">
        <v>0</v>
      </c>
      <c r="E517" s="33">
        <f t="shared" si="124"/>
        <v>0</v>
      </c>
      <c r="F517" s="33">
        <v>0</v>
      </c>
      <c r="G517" s="33">
        <f t="shared" si="125"/>
        <v>0</v>
      </c>
      <c r="H517" s="26">
        <f t="shared" si="131"/>
        <v>0</v>
      </c>
    </row>
    <row r="518" spans="1:9" x14ac:dyDescent="0.2">
      <c r="A518" s="28">
        <v>61311</v>
      </c>
      <c r="B518" s="24" t="s">
        <v>515</v>
      </c>
      <c r="C518" s="33">
        <v>0</v>
      </c>
      <c r="D518" s="33">
        <v>0</v>
      </c>
      <c r="E518" s="33">
        <f t="shared" si="124"/>
        <v>0</v>
      </c>
      <c r="F518" s="33">
        <v>0</v>
      </c>
      <c r="G518" s="33">
        <f t="shared" si="125"/>
        <v>0</v>
      </c>
      <c r="H518" s="26">
        <f t="shared" si="131"/>
        <v>0</v>
      </c>
    </row>
    <row r="519" spans="1:9" x14ac:dyDescent="0.2">
      <c r="A519" s="28">
        <v>61312</v>
      </c>
      <c r="B519" s="29" t="s">
        <v>516</v>
      </c>
      <c r="C519" s="33">
        <v>0</v>
      </c>
      <c r="D519" s="33">
        <v>0</v>
      </c>
      <c r="E519" s="33">
        <f t="shared" si="124"/>
        <v>0</v>
      </c>
      <c r="F519" s="33">
        <v>0</v>
      </c>
      <c r="G519" s="33">
        <f t="shared" si="125"/>
        <v>0</v>
      </c>
      <c r="H519" s="26">
        <f t="shared" si="131"/>
        <v>0</v>
      </c>
    </row>
    <row r="520" spans="1:9" s="16" customFormat="1" ht="15" x14ac:dyDescent="0.25">
      <c r="A520" s="21">
        <v>61400</v>
      </c>
      <c r="B520" s="1" t="s">
        <v>517</v>
      </c>
      <c r="C520" s="7">
        <f>SUM(C521:C547)</f>
        <v>847185</v>
      </c>
      <c r="D520" s="7">
        <f t="shared" ref="D520:G520" si="133">SUM(D521:D547)</f>
        <v>0</v>
      </c>
      <c r="E520" s="7">
        <f t="shared" si="133"/>
        <v>847185</v>
      </c>
      <c r="F520" s="7">
        <f t="shared" si="133"/>
        <v>191552.23</v>
      </c>
      <c r="G520" s="7">
        <f t="shared" si="133"/>
        <v>191552.23</v>
      </c>
      <c r="H520" s="41">
        <f t="shared" si="131"/>
        <v>655632.77</v>
      </c>
      <c r="I520" s="19"/>
    </row>
    <row r="521" spans="1:9" x14ac:dyDescent="0.2">
      <c r="A521" s="23">
        <v>61401</v>
      </c>
      <c r="B521" s="24" t="s">
        <v>487</v>
      </c>
      <c r="C521" s="33">
        <v>0</v>
      </c>
      <c r="D521" s="33">
        <v>0</v>
      </c>
      <c r="E521" s="33">
        <f t="shared" ref="E521:E582" si="134">+C521</f>
        <v>0</v>
      </c>
      <c r="F521" s="33">
        <v>0</v>
      </c>
      <c r="G521" s="33">
        <f t="shared" ref="G521:G582" si="135">+F521</f>
        <v>0</v>
      </c>
      <c r="H521" s="26">
        <f t="shared" si="131"/>
        <v>0</v>
      </c>
    </row>
    <row r="522" spans="1:9" x14ac:dyDescent="0.2">
      <c r="A522" s="23">
        <v>61402</v>
      </c>
      <c r="B522" s="24" t="s">
        <v>488</v>
      </c>
      <c r="C522" s="33">
        <v>0</v>
      </c>
      <c r="D522" s="33">
        <v>0</v>
      </c>
      <c r="E522" s="33">
        <f t="shared" si="134"/>
        <v>0</v>
      </c>
      <c r="F522" s="33">
        <v>0</v>
      </c>
      <c r="G522" s="33">
        <f t="shared" si="135"/>
        <v>0</v>
      </c>
      <c r="H522" s="26">
        <f t="shared" si="131"/>
        <v>0</v>
      </c>
    </row>
    <row r="523" spans="1:9" x14ac:dyDescent="0.2">
      <c r="A523" s="23">
        <v>61403</v>
      </c>
      <c r="B523" s="24" t="s">
        <v>489</v>
      </c>
      <c r="C523" s="33">
        <v>0</v>
      </c>
      <c r="D523" s="33">
        <v>0</v>
      </c>
      <c r="E523" s="33">
        <f t="shared" si="134"/>
        <v>0</v>
      </c>
      <c r="F523" s="33">
        <v>0</v>
      </c>
      <c r="G523" s="33">
        <f t="shared" si="135"/>
        <v>0</v>
      </c>
      <c r="H523" s="26">
        <f t="shared" si="131"/>
        <v>0</v>
      </c>
    </row>
    <row r="524" spans="1:9" x14ac:dyDescent="0.2">
      <c r="A524" s="23">
        <v>61404</v>
      </c>
      <c r="B524" s="24" t="s">
        <v>490</v>
      </c>
      <c r="C524" s="33">
        <v>0</v>
      </c>
      <c r="D524" s="33">
        <v>0</v>
      </c>
      <c r="E524" s="33">
        <f t="shared" si="134"/>
        <v>0</v>
      </c>
      <c r="F524" s="33">
        <v>0</v>
      </c>
      <c r="G524" s="33">
        <f t="shared" si="135"/>
        <v>0</v>
      </c>
      <c r="H524" s="26">
        <f t="shared" si="131"/>
        <v>0</v>
      </c>
    </row>
    <row r="525" spans="1:9" x14ac:dyDescent="0.2">
      <c r="A525" s="23">
        <v>61405</v>
      </c>
      <c r="B525" s="24" t="s">
        <v>483</v>
      </c>
      <c r="C525" s="33">
        <v>0</v>
      </c>
      <c r="D525" s="33">
        <v>0</v>
      </c>
      <c r="E525" s="33">
        <f t="shared" si="134"/>
        <v>0</v>
      </c>
      <c r="F525" s="33">
        <v>0</v>
      </c>
      <c r="G525" s="33">
        <f t="shared" si="135"/>
        <v>0</v>
      </c>
      <c r="H525" s="26">
        <f t="shared" si="131"/>
        <v>0</v>
      </c>
    </row>
    <row r="526" spans="1:9" x14ac:dyDescent="0.2">
      <c r="A526" s="23">
        <v>61406</v>
      </c>
      <c r="B526" s="24" t="s">
        <v>484</v>
      </c>
      <c r="C526" s="33">
        <v>0</v>
      </c>
      <c r="D526" s="33">
        <v>0</v>
      </c>
      <c r="E526" s="33">
        <f t="shared" si="134"/>
        <v>0</v>
      </c>
      <c r="F526" s="33">
        <v>0</v>
      </c>
      <c r="G526" s="33">
        <f t="shared" si="135"/>
        <v>0</v>
      </c>
      <c r="H526" s="26">
        <f t="shared" si="131"/>
        <v>0</v>
      </c>
    </row>
    <row r="527" spans="1:9" x14ac:dyDescent="0.2">
      <c r="A527" s="23">
        <v>61407</v>
      </c>
      <c r="B527" s="24" t="s">
        <v>518</v>
      </c>
      <c r="C527" s="33">
        <v>0</v>
      </c>
      <c r="D527" s="33">
        <v>0</v>
      </c>
      <c r="E527" s="33">
        <f t="shared" si="134"/>
        <v>0</v>
      </c>
      <c r="F527" s="33">
        <v>0</v>
      </c>
      <c r="G527" s="33">
        <f t="shared" si="135"/>
        <v>0</v>
      </c>
      <c r="H527" s="26">
        <f t="shared" si="131"/>
        <v>0</v>
      </c>
    </row>
    <row r="528" spans="1:9" x14ac:dyDescent="0.2">
      <c r="A528" s="28">
        <v>61408</v>
      </c>
      <c r="B528" s="29" t="s">
        <v>519</v>
      </c>
      <c r="C528" s="33">
        <v>0</v>
      </c>
      <c r="D528" s="33">
        <v>0</v>
      </c>
      <c r="E528" s="33">
        <f t="shared" si="134"/>
        <v>0</v>
      </c>
      <c r="F528" s="33">
        <v>0</v>
      </c>
      <c r="G528" s="33">
        <f t="shared" si="135"/>
        <v>0</v>
      </c>
      <c r="H528" s="26">
        <f t="shared" si="131"/>
        <v>0</v>
      </c>
    </row>
    <row r="529" spans="1:8" x14ac:dyDescent="0.2">
      <c r="A529" s="28">
        <v>61409</v>
      </c>
      <c r="B529" s="29" t="s">
        <v>520</v>
      </c>
      <c r="C529" s="33">
        <v>0</v>
      </c>
      <c r="D529" s="33">
        <v>0</v>
      </c>
      <c r="E529" s="33">
        <f t="shared" si="134"/>
        <v>0</v>
      </c>
      <c r="F529" s="33">
        <v>0</v>
      </c>
      <c r="G529" s="33">
        <f t="shared" si="135"/>
        <v>0</v>
      </c>
      <c r="H529" s="26">
        <f t="shared" si="131"/>
        <v>0</v>
      </c>
    </row>
    <row r="530" spans="1:8" x14ac:dyDescent="0.2">
      <c r="A530" s="28">
        <v>61410</v>
      </c>
      <c r="B530" s="29" t="s">
        <v>521</v>
      </c>
      <c r="C530" s="33">
        <v>0</v>
      </c>
      <c r="D530" s="33">
        <v>0</v>
      </c>
      <c r="E530" s="33">
        <f t="shared" si="134"/>
        <v>0</v>
      </c>
      <c r="F530" s="33">
        <v>0</v>
      </c>
      <c r="G530" s="33">
        <f t="shared" si="135"/>
        <v>0</v>
      </c>
      <c r="H530" s="26">
        <f t="shared" si="131"/>
        <v>0</v>
      </c>
    </row>
    <row r="531" spans="1:8" x14ac:dyDescent="0.2">
      <c r="A531" s="28">
        <v>61411</v>
      </c>
      <c r="B531" s="29" t="s">
        <v>522</v>
      </c>
      <c r="C531" s="33">
        <v>0</v>
      </c>
      <c r="D531" s="33">
        <v>0</v>
      </c>
      <c r="E531" s="33">
        <f t="shared" si="134"/>
        <v>0</v>
      </c>
      <c r="F531" s="33">
        <v>0</v>
      </c>
      <c r="G531" s="33">
        <f t="shared" si="135"/>
        <v>0</v>
      </c>
      <c r="H531" s="26">
        <f t="shared" si="131"/>
        <v>0</v>
      </c>
    </row>
    <row r="532" spans="1:8" x14ac:dyDescent="0.2">
      <c r="A532" s="28">
        <v>61412</v>
      </c>
      <c r="B532" s="29" t="s">
        <v>523</v>
      </c>
      <c r="C532" s="33">
        <v>0</v>
      </c>
      <c r="D532" s="33">
        <v>0</v>
      </c>
      <c r="E532" s="33">
        <f t="shared" si="134"/>
        <v>0</v>
      </c>
      <c r="F532" s="33">
        <v>0</v>
      </c>
      <c r="G532" s="33">
        <f t="shared" si="135"/>
        <v>0</v>
      </c>
      <c r="H532" s="26">
        <f t="shared" si="131"/>
        <v>0</v>
      </c>
    </row>
    <row r="533" spans="1:8" x14ac:dyDescent="0.2">
      <c r="A533" s="28">
        <v>61413</v>
      </c>
      <c r="B533" s="29" t="s">
        <v>524</v>
      </c>
      <c r="C533" s="33">
        <v>0</v>
      </c>
      <c r="D533" s="33">
        <v>0</v>
      </c>
      <c r="E533" s="33">
        <f t="shared" si="134"/>
        <v>0</v>
      </c>
      <c r="F533" s="33">
        <v>0</v>
      </c>
      <c r="G533" s="33">
        <f t="shared" si="135"/>
        <v>0</v>
      </c>
      <c r="H533" s="26">
        <f t="shared" si="131"/>
        <v>0</v>
      </c>
    </row>
    <row r="534" spans="1:8" x14ac:dyDescent="0.2">
      <c r="A534" s="28">
        <v>61414</v>
      </c>
      <c r="B534" s="29" t="s">
        <v>525</v>
      </c>
      <c r="C534" s="33">
        <v>0</v>
      </c>
      <c r="D534" s="33">
        <v>0</v>
      </c>
      <c r="E534" s="33">
        <f t="shared" si="134"/>
        <v>0</v>
      </c>
      <c r="F534" s="33">
        <v>0</v>
      </c>
      <c r="G534" s="33">
        <f t="shared" si="135"/>
        <v>0</v>
      </c>
      <c r="H534" s="26">
        <f t="shared" si="131"/>
        <v>0</v>
      </c>
    </row>
    <row r="535" spans="1:8" x14ac:dyDescent="0.2">
      <c r="A535" s="28">
        <v>61415</v>
      </c>
      <c r="B535" s="29" t="s">
        <v>526</v>
      </c>
      <c r="C535" s="33">
        <v>0</v>
      </c>
      <c r="D535" s="33">
        <v>0</v>
      </c>
      <c r="E535" s="33">
        <f t="shared" si="134"/>
        <v>0</v>
      </c>
      <c r="F535" s="33">
        <v>0</v>
      </c>
      <c r="G535" s="33">
        <f t="shared" si="135"/>
        <v>0</v>
      </c>
      <c r="H535" s="26">
        <f t="shared" si="131"/>
        <v>0</v>
      </c>
    </row>
    <row r="536" spans="1:8" x14ac:dyDescent="0.2">
      <c r="A536" s="28">
        <v>61416</v>
      </c>
      <c r="B536" s="29" t="s">
        <v>527</v>
      </c>
      <c r="C536" s="33">
        <f>(1129580/4)*3</f>
        <v>847185</v>
      </c>
      <c r="D536" s="25">
        <v>0</v>
      </c>
      <c r="E536" s="25">
        <f t="shared" si="134"/>
        <v>847185</v>
      </c>
      <c r="F536" s="25">
        <v>191552.23</v>
      </c>
      <c r="G536" s="25">
        <f t="shared" si="135"/>
        <v>191552.23</v>
      </c>
      <c r="H536" s="26">
        <f t="shared" si="131"/>
        <v>655632.77</v>
      </c>
    </row>
    <row r="537" spans="1:8" x14ac:dyDescent="0.2">
      <c r="A537" s="28">
        <v>61417</v>
      </c>
      <c r="B537" s="29" t="s">
        <v>504</v>
      </c>
      <c r="C537" s="33">
        <v>0</v>
      </c>
      <c r="D537" s="33">
        <v>0</v>
      </c>
      <c r="E537" s="33">
        <f t="shared" si="134"/>
        <v>0</v>
      </c>
      <c r="F537" s="33">
        <v>0</v>
      </c>
      <c r="G537" s="33">
        <f t="shared" si="135"/>
        <v>0</v>
      </c>
      <c r="H537" s="26">
        <f t="shared" si="131"/>
        <v>0</v>
      </c>
    </row>
    <row r="538" spans="1:8" x14ac:dyDescent="0.2">
      <c r="A538" s="28">
        <v>61418</v>
      </c>
      <c r="B538" s="29" t="s">
        <v>528</v>
      </c>
      <c r="C538" s="33">
        <v>0</v>
      </c>
      <c r="D538" s="33">
        <v>0</v>
      </c>
      <c r="E538" s="33">
        <f t="shared" si="134"/>
        <v>0</v>
      </c>
      <c r="F538" s="33">
        <v>0</v>
      </c>
      <c r="G538" s="33">
        <f t="shared" si="135"/>
        <v>0</v>
      </c>
      <c r="H538" s="26">
        <f t="shared" si="131"/>
        <v>0</v>
      </c>
    </row>
    <row r="539" spans="1:8" x14ac:dyDescent="0.2">
      <c r="A539" s="28">
        <v>61419</v>
      </c>
      <c r="B539" s="29" t="s">
        <v>529</v>
      </c>
      <c r="C539" s="33">
        <v>0</v>
      </c>
      <c r="D539" s="33">
        <v>0</v>
      </c>
      <c r="E539" s="33">
        <f t="shared" si="134"/>
        <v>0</v>
      </c>
      <c r="F539" s="33">
        <v>0</v>
      </c>
      <c r="G539" s="33">
        <f t="shared" si="135"/>
        <v>0</v>
      </c>
      <c r="H539" s="26">
        <f t="shared" si="131"/>
        <v>0</v>
      </c>
    </row>
    <row r="540" spans="1:8" x14ac:dyDescent="0.2">
      <c r="A540" s="28">
        <v>61420</v>
      </c>
      <c r="B540" s="29" t="s">
        <v>530</v>
      </c>
      <c r="C540" s="33">
        <v>0</v>
      </c>
      <c r="D540" s="33">
        <v>0</v>
      </c>
      <c r="E540" s="33">
        <f t="shared" si="134"/>
        <v>0</v>
      </c>
      <c r="F540" s="33">
        <v>0</v>
      </c>
      <c r="G540" s="33">
        <f t="shared" si="135"/>
        <v>0</v>
      </c>
      <c r="H540" s="26">
        <f t="shared" si="131"/>
        <v>0</v>
      </c>
    </row>
    <row r="541" spans="1:8" x14ac:dyDescent="0.2">
      <c r="A541" s="28">
        <v>61421</v>
      </c>
      <c r="B541" s="29" t="s">
        <v>531</v>
      </c>
      <c r="C541" s="33">
        <v>0</v>
      </c>
      <c r="D541" s="33">
        <v>0</v>
      </c>
      <c r="E541" s="33">
        <f t="shared" si="134"/>
        <v>0</v>
      </c>
      <c r="F541" s="33">
        <v>0</v>
      </c>
      <c r="G541" s="33">
        <f t="shared" si="135"/>
        <v>0</v>
      </c>
      <c r="H541" s="26">
        <f t="shared" si="131"/>
        <v>0</v>
      </c>
    </row>
    <row r="542" spans="1:8" x14ac:dyDescent="0.2">
      <c r="A542" s="28">
        <v>61422</v>
      </c>
      <c r="B542" s="29" t="s">
        <v>532</v>
      </c>
      <c r="C542" s="33">
        <v>0</v>
      </c>
      <c r="D542" s="33">
        <v>0</v>
      </c>
      <c r="E542" s="33">
        <f t="shared" si="134"/>
        <v>0</v>
      </c>
      <c r="F542" s="33">
        <v>0</v>
      </c>
      <c r="G542" s="33">
        <f t="shared" si="135"/>
        <v>0</v>
      </c>
      <c r="H542" s="26">
        <f t="shared" si="131"/>
        <v>0</v>
      </c>
    </row>
    <row r="543" spans="1:8" x14ac:dyDescent="0.2">
      <c r="A543" s="28">
        <v>61423</v>
      </c>
      <c r="B543" s="29" t="s">
        <v>533</v>
      </c>
      <c r="C543" s="33">
        <v>0</v>
      </c>
      <c r="D543" s="33">
        <v>0</v>
      </c>
      <c r="E543" s="33">
        <f t="shared" si="134"/>
        <v>0</v>
      </c>
      <c r="F543" s="33">
        <v>0</v>
      </c>
      <c r="G543" s="33">
        <f t="shared" si="135"/>
        <v>0</v>
      </c>
      <c r="H543" s="26">
        <f t="shared" si="131"/>
        <v>0</v>
      </c>
    </row>
    <row r="544" spans="1:8" x14ac:dyDescent="0.2">
      <c r="A544" s="28">
        <v>61424</v>
      </c>
      <c r="B544" s="24" t="s">
        <v>534</v>
      </c>
      <c r="C544" s="33">
        <v>0</v>
      </c>
      <c r="D544" s="33">
        <v>0</v>
      </c>
      <c r="E544" s="33">
        <f t="shared" si="134"/>
        <v>0</v>
      </c>
      <c r="F544" s="33">
        <v>0</v>
      </c>
      <c r="G544" s="33">
        <f t="shared" si="135"/>
        <v>0</v>
      </c>
      <c r="H544" s="26">
        <f t="shared" si="131"/>
        <v>0</v>
      </c>
    </row>
    <row r="545" spans="1:9" x14ac:dyDescent="0.2">
      <c r="A545" s="28">
        <v>61425</v>
      </c>
      <c r="B545" s="29" t="s">
        <v>535</v>
      </c>
      <c r="C545" s="33">
        <v>0</v>
      </c>
      <c r="D545" s="33">
        <v>0</v>
      </c>
      <c r="E545" s="33">
        <f t="shared" si="134"/>
        <v>0</v>
      </c>
      <c r="F545" s="33">
        <v>0</v>
      </c>
      <c r="G545" s="33">
        <f t="shared" si="135"/>
        <v>0</v>
      </c>
      <c r="H545" s="26">
        <f t="shared" si="131"/>
        <v>0</v>
      </c>
    </row>
    <row r="546" spans="1:9" x14ac:dyDescent="0.2">
      <c r="A546" s="28">
        <v>61426</v>
      </c>
      <c r="B546" s="29" t="s">
        <v>536</v>
      </c>
      <c r="C546" s="33">
        <v>0</v>
      </c>
      <c r="D546" s="33">
        <v>0</v>
      </c>
      <c r="E546" s="33">
        <f t="shared" si="134"/>
        <v>0</v>
      </c>
      <c r="F546" s="33">
        <v>0</v>
      </c>
      <c r="G546" s="33">
        <f t="shared" si="135"/>
        <v>0</v>
      </c>
      <c r="H546" s="26">
        <f t="shared" si="131"/>
        <v>0</v>
      </c>
    </row>
    <row r="547" spans="1:9" x14ac:dyDescent="0.2">
      <c r="A547" s="28">
        <v>61427</v>
      </c>
      <c r="B547" s="29" t="s">
        <v>537</v>
      </c>
      <c r="C547" s="33">
        <v>0</v>
      </c>
      <c r="D547" s="33">
        <v>0</v>
      </c>
      <c r="E547" s="33">
        <f t="shared" si="134"/>
        <v>0</v>
      </c>
      <c r="F547" s="33">
        <v>0</v>
      </c>
      <c r="G547" s="33">
        <f t="shared" si="135"/>
        <v>0</v>
      </c>
      <c r="H547" s="26">
        <f t="shared" si="131"/>
        <v>0</v>
      </c>
    </row>
    <row r="548" spans="1:9" s="16" customFormat="1" ht="15" x14ac:dyDescent="0.25">
      <c r="A548" s="27">
        <v>61500</v>
      </c>
      <c r="B548" s="3" t="s">
        <v>538</v>
      </c>
      <c r="C548" s="7">
        <f>SUM(C549:C560)</f>
        <v>139743.03</v>
      </c>
      <c r="D548" s="2">
        <f t="shared" ref="D548:G548" si="136">SUM(D549:D560)</f>
        <v>0</v>
      </c>
      <c r="E548" s="2">
        <f t="shared" si="136"/>
        <v>139743.03</v>
      </c>
      <c r="F548" s="2">
        <f t="shared" si="136"/>
        <v>252868.16</v>
      </c>
      <c r="G548" s="2">
        <f t="shared" si="136"/>
        <v>252868.16</v>
      </c>
      <c r="H548" s="22">
        <f t="shared" si="131"/>
        <v>-113125.13</v>
      </c>
      <c r="I548" s="19"/>
    </row>
    <row r="549" spans="1:9" x14ac:dyDescent="0.2">
      <c r="A549" s="28">
        <v>61501</v>
      </c>
      <c r="B549" s="29" t="s">
        <v>539</v>
      </c>
      <c r="C549" s="33">
        <f>(186324.04/4)*3</f>
        <v>139743.03</v>
      </c>
      <c r="D549" s="33">
        <v>0</v>
      </c>
      <c r="E549" s="33">
        <f t="shared" si="134"/>
        <v>139743.03</v>
      </c>
      <c r="F549" s="33">
        <v>252868.16</v>
      </c>
      <c r="G549" s="33">
        <f t="shared" si="135"/>
        <v>252868.16</v>
      </c>
      <c r="H549" s="26">
        <f t="shared" si="131"/>
        <v>-113125.13</v>
      </c>
    </row>
    <row r="550" spans="1:9" x14ac:dyDescent="0.2">
      <c r="A550" s="28">
        <v>61502</v>
      </c>
      <c r="B550" s="29" t="s">
        <v>540</v>
      </c>
      <c r="C550" s="33">
        <v>0</v>
      </c>
      <c r="D550" s="33">
        <v>0</v>
      </c>
      <c r="E550" s="33">
        <f t="shared" si="134"/>
        <v>0</v>
      </c>
      <c r="F550" s="33">
        <v>0</v>
      </c>
      <c r="G550" s="33">
        <f t="shared" si="135"/>
        <v>0</v>
      </c>
      <c r="H550" s="26">
        <f t="shared" si="131"/>
        <v>0</v>
      </c>
    </row>
    <row r="551" spans="1:9" x14ac:dyDescent="0.2">
      <c r="A551" s="28">
        <v>61503</v>
      </c>
      <c r="B551" s="29" t="s">
        <v>487</v>
      </c>
      <c r="C551" s="33">
        <v>0</v>
      </c>
      <c r="D551" s="33">
        <v>0</v>
      </c>
      <c r="E551" s="33">
        <f t="shared" si="134"/>
        <v>0</v>
      </c>
      <c r="F551" s="33">
        <v>0</v>
      </c>
      <c r="G551" s="33">
        <f t="shared" si="135"/>
        <v>0</v>
      </c>
      <c r="H551" s="26">
        <f t="shared" si="131"/>
        <v>0</v>
      </c>
    </row>
    <row r="552" spans="1:9" x14ac:dyDescent="0.2">
      <c r="A552" s="28">
        <v>61504</v>
      </c>
      <c r="B552" s="29" t="s">
        <v>541</v>
      </c>
      <c r="C552" s="33">
        <v>0</v>
      </c>
      <c r="D552" s="33">
        <v>0</v>
      </c>
      <c r="E552" s="33">
        <f t="shared" si="134"/>
        <v>0</v>
      </c>
      <c r="F552" s="33">
        <v>0</v>
      </c>
      <c r="G552" s="33">
        <f t="shared" si="135"/>
        <v>0</v>
      </c>
      <c r="H552" s="26">
        <f t="shared" si="131"/>
        <v>0</v>
      </c>
    </row>
    <row r="553" spans="1:9" x14ac:dyDescent="0.2">
      <c r="A553" s="28">
        <v>61505</v>
      </c>
      <c r="B553" s="29" t="s">
        <v>484</v>
      </c>
      <c r="C553" s="33">
        <v>0</v>
      </c>
      <c r="D553" s="33">
        <v>0</v>
      </c>
      <c r="E553" s="33">
        <f t="shared" si="134"/>
        <v>0</v>
      </c>
      <c r="F553" s="33">
        <v>0</v>
      </c>
      <c r="G553" s="33">
        <f t="shared" si="135"/>
        <v>0</v>
      </c>
      <c r="H553" s="26">
        <f t="shared" si="131"/>
        <v>0</v>
      </c>
    </row>
    <row r="554" spans="1:9" x14ac:dyDescent="0.2">
      <c r="A554" s="28">
        <v>61506</v>
      </c>
      <c r="B554" s="29" t="s">
        <v>483</v>
      </c>
      <c r="C554" s="33">
        <v>0</v>
      </c>
      <c r="D554" s="33">
        <v>0</v>
      </c>
      <c r="E554" s="33">
        <f t="shared" si="134"/>
        <v>0</v>
      </c>
      <c r="F554" s="33">
        <v>0</v>
      </c>
      <c r="G554" s="33">
        <f t="shared" si="135"/>
        <v>0</v>
      </c>
      <c r="H554" s="26">
        <f t="shared" si="131"/>
        <v>0</v>
      </c>
    </row>
    <row r="555" spans="1:9" x14ac:dyDescent="0.2">
      <c r="A555" s="28">
        <v>61507</v>
      </c>
      <c r="B555" s="29" t="s">
        <v>542</v>
      </c>
      <c r="C555" s="33">
        <v>0</v>
      </c>
      <c r="D555" s="33">
        <v>0</v>
      </c>
      <c r="E555" s="33">
        <f t="shared" si="134"/>
        <v>0</v>
      </c>
      <c r="F555" s="33">
        <v>0</v>
      </c>
      <c r="G555" s="33">
        <f t="shared" si="135"/>
        <v>0</v>
      </c>
      <c r="H555" s="26">
        <f t="shared" si="131"/>
        <v>0</v>
      </c>
    </row>
    <row r="556" spans="1:9" x14ac:dyDescent="0.2">
      <c r="A556" s="28">
        <v>61508</v>
      </c>
      <c r="B556" s="29" t="s">
        <v>543</v>
      </c>
      <c r="C556" s="33">
        <v>0</v>
      </c>
      <c r="D556" s="33">
        <v>0</v>
      </c>
      <c r="E556" s="33">
        <f t="shared" si="134"/>
        <v>0</v>
      </c>
      <c r="F556" s="33">
        <v>0</v>
      </c>
      <c r="G556" s="33">
        <f t="shared" si="135"/>
        <v>0</v>
      </c>
      <c r="H556" s="26">
        <f t="shared" si="131"/>
        <v>0</v>
      </c>
    </row>
    <row r="557" spans="1:9" x14ac:dyDescent="0.2">
      <c r="A557" s="28">
        <v>61509</v>
      </c>
      <c r="B557" s="29" t="s">
        <v>544</v>
      </c>
      <c r="C557" s="33">
        <v>0</v>
      </c>
      <c r="D557" s="33">
        <v>0</v>
      </c>
      <c r="E557" s="33">
        <f t="shared" si="134"/>
        <v>0</v>
      </c>
      <c r="F557" s="33">
        <v>0</v>
      </c>
      <c r="G557" s="33">
        <f t="shared" si="135"/>
        <v>0</v>
      </c>
      <c r="H557" s="26">
        <f t="shared" si="131"/>
        <v>0</v>
      </c>
    </row>
    <row r="558" spans="1:9" x14ac:dyDescent="0.2">
      <c r="A558" s="28">
        <v>61510</v>
      </c>
      <c r="B558" s="29" t="s">
        <v>545</v>
      </c>
      <c r="C558" s="33">
        <v>0</v>
      </c>
      <c r="D558" s="33">
        <v>0</v>
      </c>
      <c r="E558" s="33">
        <f t="shared" si="134"/>
        <v>0</v>
      </c>
      <c r="F558" s="33">
        <v>0</v>
      </c>
      <c r="G558" s="33">
        <f t="shared" si="135"/>
        <v>0</v>
      </c>
      <c r="H558" s="26">
        <f t="shared" si="131"/>
        <v>0</v>
      </c>
    </row>
    <row r="559" spans="1:9" x14ac:dyDescent="0.2">
      <c r="A559" s="28">
        <v>61511</v>
      </c>
      <c r="B559" s="29" t="s">
        <v>546</v>
      </c>
      <c r="C559" s="33">
        <v>0</v>
      </c>
      <c r="D559" s="33">
        <v>0</v>
      </c>
      <c r="E559" s="33">
        <f t="shared" si="134"/>
        <v>0</v>
      </c>
      <c r="F559" s="33">
        <v>0</v>
      </c>
      <c r="G559" s="33">
        <f t="shared" si="135"/>
        <v>0</v>
      </c>
      <c r="H559" s="26">
        <f t="shared" si="131"/>
        <v>0</v>
      </c>
    </row>
    <row r="560" spans="1:9" x14ac:dyDescent="0.2">
      <c r="A560" s="28">
        <v>61512</v>
      </c>
      <c r="B560" s="29" t="s">
        <v>547</v>
      </c>
      <c r="C560" s="33">
        <v>0</v>
      </c>
      <c r="D560" s="33">
        <v>0</v>
      </c>
      <c r="E560" s="33">
        <f t="shared" si="134"/>
        <v>0</v>
      </c>
      <c r="F560" s="33">
        <v>0</v>
      </c>
      <c r="G560" s="33">
        <f t="shared" si="135"/>
        <v>0</v>
      </c>
      <c r="H560" s="26">
        <f t="shared" si="131"/>
        <v>0</v>
      </c>
    </row>
    <row r="561" spans="1:9" s="16" customFormat="1" ht="15" x14ac:dyDescent="0.25">
      <c r="A561" s="40">
        <v>61600</v>
      </c>
      <c r="B561" s="3" t="s">
        <v>548</v>
      </c>
      <c r="C561" s="7">
        <v>0</v>
      </c>
      <c r="D561" s="7">
        <v>0</v>
      </c>
      <c r="E561" s="7">
        <f t="shared" si="134"/>
        <v>0</v>
      </c>
      <c r="F561" s="7">
        <v>0</v>
      </c>
      <c r="G561" s="7">
        <f t="shared" si="135"/>
        <v>0</v>
      </c>
      <c r="H561" s="22">
        <f t="shared" si="131"/>
        <v>0</v>
      </c>
      <c r="I561" s="19"/>
    </row>
    <row r="562" spans="1:9" x14ac:dyDescent="0.2">
      <c r="A562" s="32">
        <v>61601</v>
      </c>
      <c r="B562" s="29" t="s">
        <v>539</v>
      </c>
      <c r="C562" s="33">
        <v>0</v>
      </c>
      <c r="D562" s="33">
        <v>0</v>
      </c>
      <c r="E562" s="33">
        <f t="shared" si="134"/>
        <v>0</v>
      </c>
      <c r="F562" s="33">
        <v>0</v>
      </c>
      <c r="G562" s="33">
        <f t="shared" si="135"/>
        <v>0</v>
      </c>
      <c r="H562" s="26">
        <f t="shared" si="131"/>
        <v>0</v>
      </c>
    </row>
    <row r="563" spans="1:9" x14ac:dyDescent="0.2">
      <c r="A563" s="32">
        <v>61602</v>
      </c>
      <c r="B563" s="29" t="s">
        <v>488</v>
      </c>
      <c r="C563" s="33">
        <v>0</v>
      </c>
      <c r="D563" s="33">
        <v>0</v>
      </c>
      <c r="E563" s="33">
        <f t="shared" si="134"/>
        <v>0</v>
      </c>
      <c r="F563" s="33">
        <v>0</v>
      </c>
      <c r="G563" s="33">
        <f t="shared" si="135"/>
        <v>0</v>
      </c>
      <c r="H563" s="26">
        <f t="shared" si="131"/>
        <v>0</v>
      </c>
    </row>
    <row r="564" spans="1:9" x14ac:dyDescent="0.2">
      <c r="A564" s="32">
        <v>61603</v>
      </c>
      <c r="B564" s="29" t="s">
        <v>487</v>
      </c>
      <c r="C564" s="33">
        <v>0</v>
      </c>
      <c r="D564" s="33">
        <v>0</v>
      </c>
      <c r="E564" s="33">
        <f t="shared" si="134"/>
        <v>0</v>
      </c>
      <c r="F564" s="33">
        <v>0</v>
      </c>
      <c r="G564" s="33">
        <f t="shared" si="135"/>
        <v>0</v>
      </c>
      <c r="H564" s="26">
        <f t="shared" ref="H564:H627" si="137">+E564-F564</f>
        <v>0</v>
      </c>
    </row>
    <row r="565" spans="1:9" x14ac:dyDescent="0.2">
      <c r="A565" s="28">
        <v>61604</v>
      </c>
      <c r="B565" s="29" t="s">
        <v>549</v>
      </c>
      <c r="C565" s="33">
        <v>0</v>
      </c>
      <c r="D565" s="33">
        <v>0</v>
      </c>
      <c r="E565" s="33">
        <f t="shared" si="134"/>
        <v>0</v>
      </c>
      <c r="F565" s="33">
        <v>0</v>
      </c>
      <c r="G565" s="33">
        <f t="shared" si="135"/>
        <v>0</v>
      </c>
      <c r="H565" s="26">
        <f t="shared" si="137"/>
        <v>0</v>
      </c>
    </row>
    <row r="566" spans="1:9" x14ac:dyDescent="0.2">
      <c r="A566" s="28">
        <v>61605</v>
      </c>
      <c r="B566" s="29" t="s">
        <v>550</v>
      </c>
      <c r="C566" s="33">
        <v>0</v>
      </c>
      <c r="D566" s="33">
        <v>0</v>
      </c>
      <c r="E566" s="33">
        <f t="shared" si="134"/>
        <v>0</v>
      </c>
      <c r="F566" s="33">
        <v>0</v>
      </c>
      <c r="G566" s="33">
        <f t="shared" si="135"/>
        <v>0</v>
      </c>
      <c r="H566" s="26">
        <f t="shared" si="137"/>
        <v>0</v>
      </c>
    </row>
    <row r="567" spans="1:9" x14ac:dyDescent="0.2">
      <c r="A567" s="28">
        <v>61606</v>
      </c>
      <c r="B567" s="29" t="s">
        <v>551</v>
      </c>
      <c r="C567" s="33">
        <v>0</v>
      </c>
      <c r="D567" s="33">
        <v>0</v>
      </c>
      <c r="E567" s="33">
        <f t="shared" si="134"/>
        <v>0</v>
      </c>
      <c r="F567" s="33">
        <v>0</v>
      </c>
      <c r="G567" s="33">
        <f t="shared" si="135"/>
        <v>0</v>
      </c>
      <c r="H567" s="26">
        <f t="shared" si="137"/>
        <v>0</v>
      </c>
    </row>
    <row r="568" spans="1:9" x14ac:dyDescent="0.2">
      <c r="A568" s="28">
        <v>61607</v>
      </c>
      <c r="B568" s="29" t="s">
        <v>552</v>
      </c>
      <c r="C568" s="33">
        <v>0</v>
      </c>
      <c r="D568" s="33">
        <v>0</v>
      </c>
      <c r="E568" s="33">
        <f t="shared" si="134"/>
        <v>0</v>
      </c>
      <c r="F568" s="33">
        <v>0</v>
      </c>
      <c r="G568" s="33">
        <f t="shared" si="135"/>
        <v>0</v>
      </c>
      <c r="H568" s="26">
        <f t="shared" si="137"/>
        <v>0</v>
      </c>
    </row>
    <row r="569" spans="1:9" s="16" customFormat="1" ht="15" x14ac:dyDescent="0.25">
      <c r="A569" s="27">
        <v>61700</v>
      </c>
      <c r="B569" s="3" t="s">
        <v>553</v>
      </c>
      <c r="C569" s="7">
        <v>0</v>
      </c>
      <c r="D569" s="7">
        <v>0</v>
      </c>
      <c r="E569" s="7">
        <f t="shared" si="134"/>
        <v>0</v>
      </c>
      <c r="F569" s="7">
        <v>0</v>
      </c>
      <c r="G569" s="7">
        <f t="shared" si="135"/>
        <v>0</v>
      </c>
      <c r="H569" s="41">
        <f t="shared" si="137"/>
        <v>0</v>
      </c>
      <c r="I569" s="19"/>
    </row>
    <row r="570" spans="1:9" x14ac:dyDescent="0.2">
      <c r="A570" s="28">
        <v>61701</v>
      </c>
      <c r="B570" s="29" t="s">
        <v>554</v>
      </c>
      <c r="C570" s="33">
        <v>0</v>
      </c>
      <c r="D570" s="33">
        <v>0</v>
      </c>
      <c r="E570" s="33">
        <f t="shared" si="134"/>
        <v>0</v>
      </c>
      <c r="F570" s="33">
        <v>0</v>
      </c>
      <c r="G570" s="33">
        <f t="shared" si="135"/>
        <v>0</v>
      </c>
      <c r="H570" s="34">
        <f t="shared" si="137"/>
        <v>0</v>
      </c>
    </row>
    <row r="571" spans="1:9" x14ac:dyDescent="0.2">
      <c r="A571" s="28">
        <v>61702</v>
      </c>
      <c r="B571" s="29" t="s">
        <v>555</v>
      </c>
      <c r="C571" s="33">
        <v>0</v>
      </c>
      <c r="D571" s="33">
        <v>0</v>
      </c>
      <c r="E571" s="33">
        <f t="shared" si="134"/>
        <v>0</v>
      </c>
      <c r="F571" s="33">
        <v>0</v>
      </c>
      <c r="G571" s="33">
        <f t="shared" si="135"/>
        <v>0</v>
      </c>
      <c r="H571" s="34">
        <f t="shared" si="137"/>
        <v>0</v>
      </c>
    </row>
    <row r="572" spans="1:9" x14ac:dyDescent="0.2">
      <c r="A572" s="28">
        <v>61703</v>
      </c>
      <c r="B572" s="29" t="s">
        <v>556</v>
      </c>
      <c r="C572" s="33">
        <v>0</v>
      </c>
      <c r="D572" s="33">
        <v>0</v>
      </c>
      <c r="E572" s="33">
        <f t="shared" si="134"/>
        <v>0</v>
      </c>
      <c r="F572" s="33">
        <v>0</v>
      </c>
      <c r="G572" s="33">
        <f t="shared" si="135"/>
        <v>0</v>
      </c>
      <c r="H572" s="34">
        <f t="shared" si="137"/>
        <v>0</v>
      </c>
    </row>
    <row r="573" spans="1:9" x14ac:dyDescent="0.2">
      <c r="A573" s="28">
        <v>61704</v>
      </c>
      <c r="B573" s="29" t="s">
        <v>557</v>
      </c>
      <c r="C573" s="33">
        <v>0</v>
      </c>
      <c r="D573" s="33">
        <v>0</v>
      </c>
      <c r="E573" s="33">
        <f t="shared" si="134"/>
        <v>0</v>
      </c>
      <c r="F573" s="33">
        <v>0</v>
      </c>
      <c r="G573" s="33">
        <f t="shared" si="135"/>
        <v>0</v>
      </c>
      <c r="H573" s="34">
        <f t="shared" si="137"/>
        <v>0</v>
      </c>
    </row>
    <row r="574" spans="1:9" x14ac:dyDescent="0.2">
      <c r="A574" s="28">
        <v>61705</v>
      </c>
      <c r="B574" s="29" t="s">
        <v>558</v>
      </c>
      <c r="C574" s="33">
        <v>0</v>
      </c>
      <c r="D574" s="33">
        <v>0</v>
      </c>
      <c r="E574" s="33">
        <f t="shared" si="134"/>
        <v>0</v>
      </c>
      <c r="F574" s="33">
        <v>0</v>
      </c>
      <c r="G574" s="33">
        <f t="shared" si="135"/>
        <v>0</v>
      </c>
      <c r="H574" s="34">
        <f t="shared" si="137"/>
        <v>0</v>
      </c>
    </row>
    <row r="575" spans="1:9" x14ac:dyDescent="0.2">
      <c r="A575" s="28">
        <v>61706</v>
      </c>
      <c r="B575" s="29" t="s">
        <v>559</v>
      </c>
      <c r="C575" s="33">
        <v>0</v>
      </c>
      <c r="D575" s="33">
        <v>0</v>
      </c>
      <c r="E575" s="33">
        <f t="shared" si="134"/>
        <v>0</v>
      </c>
      <c r="F575" s="33">
        <v>0</v>
      </c>
      <c r="G575" s="33">
        <f t="shared" si="135"/>
        <v>0</v>
      </c>
      <c r="H575" s="34">
        <f t="shared" si="137"/>
        <v>0</v>
      </c>
    </row>
    <row r="576" spans="1:9" x14ac:dyDescent="0.2">
      <c r="A576" s="28">
        <v>61707</v>
      </c>
      <c r="B576" s="29" t="s">
        <v>484</v>
      </c>
      <c r="C576" s="33">
        <v>0</v>
      </c>
      <c r="D576" s="33">
        <v>0</v>
      </c>
      <c r="E576" s="33">
        <f t="shared" si="134"/>
        <v>0</v>
      </c>
      <c r="F576" s="33">
        <v>0</v>
      </c>
      <c r="G576" s="33">
        <f t="shared" si="135"/>
        <v>0</v>
      </c>
      <c r="H576" s="34">
        <f t="shared" si="137"/>
        <v>0</v>
      </c>
    </row>
    <row r="577" spans="1:9" s="16" customFormat="1" ht="15" x14ac:dyDescent="0.25">
      <c r="A577" s="27">
        <v>61900</v>
      </c>
      <c r="B577" s="3" t="s">
        <v>560</v>
      </c>
      <c r="C577" s="7">
        <v>0</v>
      </c>
      <c r="D577" s="7">
        <v>0</v>
      </c>
      <c r="E577" s="7">
        <f t="shared" si="134"/>
        <v>0</v>
      </c>
      <c r="F577" s="7">
        <v>0</v>
      </c>
      <c r="G577" s="7">
        <f t="shared" si="135"/>
        <v>0</v>
      </c>
      <c r="H577" s="41">
        <f t="shared" si="137"/>
        <v>0</v>
      </c>
      <c r="I577" s="19"/>
    </row>
    <row r="578" spans="1:9" x14ac:dyDescent="0.2">
      <c r="A578" s="28">
        <v>61901</v>
      </c>
      <c r="B578" s="29" t="s">
        <v>561</v>
      </c>
      <c r="C578" s="33">
        <v>0</v>
      </c>
      <c r="D578" s="33">
        <v>0</v>
      </c>
      <c r="E578" s="33">
        <f t="shared" si="134"/>
        <v>0</v>
      </c>
      <c r="F578" s="33">
        <v>0</v>
      </c>
      <c r="G578" s="33">
        <f t="shared" si="135"/>
        <v>0</v>
      </c>
      <c r="H578" s="34">
        <f t="shared" si="137"/>
        <v>0</v>
      </c>
    </row>
    <row r="579" spans="1:9" x14ac:dyDescent="0.2">
      <c r="A579" s="28">
        <v>61902</v>
      </c>
      <c r="B579" s="29" t="s">
        <v>562</v>
      </c>
      <c r="C579" s="33">
        <v>0</v>
      </c>
      <c r="D579" s="33">
        <v>0</v>
      </c>
      <c r="E579" s="33">
        <f t="shared" si="134"/>
        <v>0</v>
      </c>
      <c r="F579" s="33">
        <v>0</v>
      </c>
      <c r="G579" s="33">
        <f t="shared" si="135"/>
        <v>0</v>
      </c>
      <c r="H579" s="34">
        <f t="shared" si="137"/>
        <v>0</v>
      </c>
    </row>
    <row r="580" spans="1:9" x14ac:dyDescent="0.2">
      <c r="A580" s="28">
        <v>61903</v>
      </c>
      <c r="B580" s="29" t="s">
        <v>563</v>
      </c>
      <c r="C580" s="33">
        <v>0</v>
      </c>
      <c r="D580" s="33">
        <v>0</v>
      </c>
      <c r="E580" s="33">
        <f t="shared" si="134"/>
        <v>0</v>
      </c>
      <c r="F580" s="33">
        <v>0</v>
      </c>
      <c r="G580" s="33">
        <f t="shared" si="135"/>
        <v>0</v>
      </c>
      <c r="H580" s="34">
        <f t="shared" si="137"/>
        <v>0</v>
      </c>
    </row>
    <row r="581" spans="1:9" x14ac:dyDescent="0.2">
      <c r="A581" s="28">
        <v>61904</v>
      </c>
      <c r="B581" s="29" t="s">
        <v>484</v>
      </c>
      <c r="C581" s="33">
        <v>0</v>
      </c>
      <c r="D581" s="33">
        <v>0</v>
      </c>
      <c r="E581" s="33">
        <f t="shared" si="134"/>
        <v>0</v>
      </c>
      <c r="F581" s="33">
        <v>0</v>
      </c>
      <c r="G581" s="33">
        <f t="shared" si="135"/>
        <v>0</v>
      </c>
      <c r="H581" s="34">
        <f t="shared" si="137"/>
        <v>0</v>
      </c>
    </row>
    <row r="582" spans="1:9" x14ac:dyDescent="0.2">
      <c r="A582" s="28">
        <v>61905</v>
      </c>
      <c r="B582" s="29" t="s">
        <v>535</v>
      </c>
      <c r="C582" s="33">
        <v>0</v>
      </c>
      <c r="D582" s="33">
        <v>0</v>
      </c>
      <c r="E582" s="33">
        <f t="shared" si="134"/>
        <v>0</v>
      </c>
      <c r="F582" s="33">
        <v>0</v>
      </c>
      <c r="G582" s="33">
        <f t="shared" si="135"/>
        <v>0</v>
      </c>
      <c r="H582" s="34">
        <f t="shared" si="137"/>
        <v>0</v>
      </c>
    </row>
    <row r="583" spans="1:9" s="16" customFormat="1" ht="15" x14ac:dyDescent="0.25">
      <c r="A583" s="27">
        <v>62000</v>
      </c>
      <c r="B583" s="3" t="s">
        <v>564</v>
      </c>
      <c r="C583" s="7">
        <f>+C584+C591+C612+C625+C649+C667+C675+C683</f>
        <v>952500</v>
      </c>
      <c r="D583" s="7">
        <f t="shared" ref="D583:G583" si="138">+D584+D591+D612+D625+D649+D667+D675+D683</f>
        <v>0</v>
      </c>
      <c r="E583" s="7">
        <f t="shared" si="138"/>
        <v>952500</v>
      </c>
      <c r="F583" s="7">
        <f>+F584+F591+F612+F625+F649+F667+F675+F683</f>
        <v>1476677.5</v>
      </c>
      <c r="G583" s="7">
        <f t="shared" si="138"/>
        <v>1476677.5</v>
      </c>
      <c r="H583" s="41">
        <f t="shared" si="137"/>
        <v>-524177.5</v>
      </c>
      <c r="I583" s="19"/>
    </row>
    <row r="584" spans="1:9" s="16" customFormat="1" ht="15" x14ac:dyDescent="0.25">
      <c r="A584" s="27">
        <v>62100</v>
      </c>
      <c r="B584" s="3" t="s">
        <v>472</v>
      </c>
      <c r="C584" s="7">
        <f>+C585+C586+C587+C588+C589+C590</f>
        <v>952500</v>
      </c>
      <c r="D584" s="7">
        <f t="shared" ref="D584:G584" si="139">+D585+D586+D587+D588+D589+D590</f>
        <v>0</v>
      </c>
      <c r="E584" s="7">
        <f>+E585+E586+E587+E588+E589+E590</f>
        <v>952500</v>
      </c>
      <c r="F584" s="7">
        <f>+F585+F586+F587+F588+F589+F590</f>
        <v>1018784.73</v>
      </c>
      <c r="G584" s="7">
        <f t="shared" si="139"/>
        <v>1018784.73</v>
      </c>
      <c r="H584" s="41">
        <f t="shared" si="137"/>
        <v>-66284.729999999981</v>
      </c>
      <c r="I584" s="19"/>
    </row>
    <row r="585" spans="1:9" x14ac:dyDescent="0.2">
      <c r="A585" s="28">
        <v>62101</v>
      </c>
      <c r="B585" s="29" t="s">
        <v>473</v>
      </c>
      <c r="C585" s="33">
        <v>952500</v>
      </c>
      <c r="D585" s="25">
        <v>0</v>
      </c>
      <c r="E585" s="25">
        <f t="shared" ref="E585:E647" si="140">+C585</f>
        <v>952500</v>
      </c>
      <c r="F585" s="25">
        <v>1018784.73</v>
      </c>
      <c r="G585" s="25">
        <f t="shared" ref="G585:G648" si="141">+F585</f>
        <v>1018784.73</v>
      </c>
      <c r="H585" s="26">
        <f t="shared" si="137"/>
        <v>-66284.729999999981</v>
      </c>
    </row>
    <row r="586" spans="1:9" x14ac:dyDescent="0.2">
      <c r="A586" s="28">
        <v>62102</v>
      </c>
      <c r="B586" s="29" t="s">
        <v>474</v>
      </c>
      <c r="C586" s="33">
        <v>0</v>
      </c>
      <c r="D586" s="33">
        <v>0</v>
      </c>
      <c r="E586" s="33">
        <f t="shared" si="140"/>
        <v>0</v>
      </c>
      <c r="F586" s="33">
        <v>0</v>
      </c>
      <c r="G586" s="33">
        <f t="shared" si="141"/>
        <v>0</v>
      </c>
      <c r="H586" s="26">
        <f t="shared" si="137"/>
        <v>0</v>
      </c>
    </row>
    <row r="587" spans="1:9" x14ac:dyDescent="0.2">
      <c r="A587" s="28">
        <v>62103</v>
      </c>
      <c r="B587" s="29" t="s">
        <v>480</v>
      </c>
      <c r="C587" s="33">
        <v>0</v>
      </c>
      <c r="D587" s="33">
        <v>0</v>
      </c>
      <c r="E587" s="33">
        <f t="shared" si="140"/>
        <v>0</v>
      </c>
      <c r="F587" s="33">
        <v>0</v>
      </c>
      <c r="G587" s="33">
        <f t="shared" si="141"/>
        <v>0</v>
      </c>
      <c r="H587" s="26">
        <f t="shared" si="137"/>
        <v>0</v>
      </c>
    </row>
    <row r="588" spans="1:9" x14ac:dyDescent="0.2">
      <c r="A588" s="28">
        <v>62104</v>
      </c>
      <c r="B588" s="29" t="s">
        <v>484</v>
      </c>
      <c r="C588" s="33">
        <v>0</v>
      </c>
      <c r="D588" s="33">
        <v>0</v>
      </c>
      <c r="E588" s="33">
        <f t="shared" si="140"/>
        <v>0</v>
      </c>
      <c r="F588" s="33">
        <v>0</v>
      </c>
      <c r="G588" s="33">
        <f t="shared" si="141"/>
        <v>0</v>
      </c>
      <c r="H588" s="26">
        <f t="shared" si="137"/>
        <v>0</v>
      </c>
    </row>
    <row r="589" spans="1:9" x14ac:dyDescent="0.2">
      <c r="A589" s="28">
        <v>62105</v>
      </c>
      <c r="B589" s="29" t="s">
        <v>483</v>
      </c>
      <c r="C589" s="33">
        <v>0</v>
      </c>
      <c r="D589" s="33">
        <v>0</v>
      </c>
      <c r="E589" s="33">
        <f t="shared" si="140"/>
        <v>0</v>
      </c>
      <c r="F589" s="33">
        <v>0</v>
      </c>
      <c r="G589" s="33">
        <f t="shared" si="141"/>
        <v>0</v>
      </c>
      <c r="H589" s="26">
        <f t="shared" si="137"/>
        <v>0</v>
      </c>
    </row>
    <row r="590" spans="1:9" x14ac:dyDescent="0.2">
      <c r="A590" s="28">
        <v>62106</v>
      </c>
      <c r="B590" s="29" t="s">
        <v>565</v>
      </c>
      <c r="C590" s="33">
        <v>0</v>
      </c>
      <c r="D590" s="33">
        <v>0</v>
      </c>
      <c r="E590" s="33">
        <f t="shared" si="140"/>
        <v>0</v>
      </c>
      <c r="F590" s="33">
        <v>0</v>
      </c>
      <c r="G590" s="33">
        <f t="shared" si="141"/>
        <v>0</v>
      </c>
      <c r="H590" s="26">
        <f t="shared" si="137"/>
        <v>0</v>
      </c>
    </row>
    <row r="591" spans="1:9" s="16" customFormat="1" ht="15" x14ac:dyDescent="0.25">
      <c r="A591" s="27">
        <v>62200</v>
      </c>
      <c r="B591" s="3" t="s">
        <v>486</v>
      </c>
      <c r="C591" s="7">
        <v>0</v>
      </c>
      <c r="D591" s="2">
        <v>0</v>
      </c>
      <c r="E591" s="2">
        <f t="shared" si="140"/>
        <v>0</v>
      </c>
      <c r="F591" s="2">
        <v>0</v>
      </c>
      <c r="G591" s="2">
        <f t="shared" si="141"/>
        <v>0</v>
      </c>
      <c r="H591" s="22">
        <f t="shared" si="137"/>
        <v>0</v>
      </c>
      <c r="I591" s="19"/>
    </row>
    <row r="592" spans="1:9" x14ac:dyDescent="0.2">
      <c r="A592" s="28">
        <v>62201</v>
      </c>
      <c r="B592" s="29" t="s">
        <v>487</v>
      </c>
      <c r="C592" s="33">
        <v>0</v>
      </c>
      <c r="D592" s="33">
        <v>0</v>
      </c>
      <c r="E592" s="33">
        <f t="shared" si="140"/>
        <v>0</v>
      </c>
      <c r="F592" s="33">
        <v>0</v>
      </c>
      <c r="G592" s="33">
        <f t="shared" si="141"/>
        <v>0</v>
      </c>
      <c r="H592" s="26">
        <f t="shared" si="137"/>
        <v>0</v>
      </c>
    </row>
    <row r="593" spans="1:8" x14ac:dyDescent="0.2">
      <c r="A593" s="28">
        <v>62202</v>
      </c>
      <c r="B593" s="29" t="s">
        <v>488</v>
      </c>
      <c r="C593" s="33">
        <v>0</v>
      </c>
      <c r="D593" s="33">
        <v>0</v>
      </c>
      <c r="E593" s="33">
        <f t="shared" si="140"/>
        <v>0</v>
      </c>
      <c r="F593" s="33">
        <v>0</v>
      </c>
      <c r="G593" s="33">
        <f t="shared" si="141"/>
        <v>0</v>
      </c>
      <c r="H593" s="26">
        <f t="shared" si="137"/>
        <v>0</v>
      </c>
    </row>
    <row r="594" spans="1:8" x14ac:dyDescent="0.2">
      <c r="A594" s="28">
        <v>62203</v>
      </c>
      <c r="B594" s="29" t="s">
        <v>489</v>
      </c>
      <c r="C594" s="33">
        <v>0</v>
      </c>
      <c r="D594" s="33">
        <v>0</v>
      </c>
      <c r="E594" s="33">
        <f t="shared" si="140"/>
        <v>0</v>
      </c>
      <c r="F594" s="33">
        <v>0</v>
      </c>
      <c r="G594" s="33">
        <f t="shared" si="141"/>
        <v>0</v>
      </c>
      <c r="H594" s="26">
        <f t="shared" si="137"/>
        <v>0</v>
      </c>
    </row>
    <row r="595" spans="1:8" x14ac:dyDescent="0.2">
      <c r="A595" s="28">
        <v>62204</v>
      </c>
      <c r="B595" s="29" t="s">
        <v>490</v>
      </c>
      <c r="C595" s="33">
        <v>0</v>
      </c>
      <c r="D595" s="33">
        <v>0</v>
      </c>
      <c r="E595" s="33">
        <f t="shared" si="140"/>
        <v>0</v>
      </c>
      <c r="F595" s="33">
        <v>0</v>
      </c>
      <c r="G595" s="33">
        <f t="shared" si="141"/>
        <v>0</v>
      </c>
      <c r="H595" s="26">
        <f t="shared" si="137"/>
        <v>0</v>
      </c>
    </row>
    <row r="596" spans="1:8" x14ac:dyDescent="0.2">
      <c r="A596" s="28">
        <v>62205</v>
      </c>
      <c r="B596" s="29" t="s">
        <v>491</v>
      </c>
      <c r="C596" s="33">
        <v>0</v>
      </c>
      <c r="D596" s="33">
        <v>0</v>
      </c>
      <c r="E596" s="33">
        <f t="shared" si="140"/>
        <v>0</v>
      </c>
      <c r="F596" s="33">
        <v>0</v>
      </c>
      <c r="G596" s="33">
        <f t="shared" si="141"/>
        <v>0</v>
      </c>
      <c r="H596" s="26">
        <f t="shared" si="137"/>
        <v>0</v>
      </c>
    </row>
    <row r="597" spans="1:8" x14ac:dyDescent="0.2">
      <c r="A597" s="28">
        <v>62206</v>
      </c>
      <c r="B597" s="29" t="s">
        <v>483</v>
      </c>
      <c r="C597" s="33">
        <v>0</v>
      </c>
      <c r="D597" s="33">
        <v>0</v>
      </c>
      <c r="E597" s="33">
        <f t="shared" si="140"/>
        <v>0</v>
      </c>
      <c r="F597" s="33">
        <v>0</v>
      </c>
      <c r="G597" s="33">
        <f t="shared" si="141"/>
        <v>0</v>
      </c>
      <c r="H597" s="26">
        <f t="shared" si="137"/>
        <v>0</v>
      </c>
    </row>
    <row r="598" spans="1:8" x14ac:dyDescent="0.2">
      <c r="A598" s="28">
        <v>62207</v>
      </c>
      <c r="B598" s="29" t="s">
        <v>484</v>
      </c>
      <c r="C598" s="33">
        <v>0</v>
      </c>
      <c r="D598" s="33">
        <v>0</v>
      </c>
      <c r="E598" s="33">
        <f t="shared" si="140"/>
        <v>0</v>
      </c>
      <c r="F598" s="33">
        <v>0</v>
      </c>
      <c r="G598" s="33">
        <f t="shared" si="141"/>
        <v>0</v>
      </c>
      <c r="H598" s="34">
        <f t="shared" si="137"/>
        <v>0</v>
      </c>
    </row>
    <row r="599" spans="1:8" x14ac:dyDescent="0.2">
      <c r="A599" s="28">
        <v>62208</v>
      </c>
      <c r="B599" s="24" t="s">
        <v>566</v>
      </c>
      <c r="C599" s="33">
        <v>0</v>
      </c>
      <c r="D599" s="33">
        <v>0</v>
      </c>
      <c r="E599" s="33">
        <f t="shared" si="140"/>
        <v>0</v>
      </c>
      <c r="F599" s="33">
        <v>0</v>
      </c>
      <c r="G599" s="33">
        <f t="shared" si="141"/>
        <v>0</v>
      </c>
      <c r="H599" s="34">
        <f t="shared" si="137"/>
        <v>0</v>
      </c>
    </row>
    <row r="600" spans="1:8" x14ac:dyDescent="0.2">
      <c r="A600" s="28">
        <v>62209</v>
      </c>
      <c r="B600" s="24" t="s">
        <v>493</v>
      </c>
      <c r="C600" s="33">
        <v>0</v>
      </c>
      <c r="D600" s="33">
        <v>0</v>
      </c>
      <c r="E600" s="33">
        <f t="shared" si="140"/>
        <v>0</v>
      </c>
      <c r="F600" s="33">
        <v>0</v>
      </c>
      <c r="G600" s="33">
        <f t="shared" si="141"/>
        <v>0</v>
      </c>
      <c r="H600" s="34">
        <f t="shared" si="137"/>
        <v>0</v>
      </c>
    </row>
    <row r="601" spans="1:8" x14ac:dyDescent="0.2">
      <c r="A601" s="28">
        <v>62210</v>
      </c>
      <c r="B601" s="24" t="s">
        <v>567</v>
      </c>
      <c r="C601" s="33">
        <v>0</v>
      </c>
      <c r="D601" s="33">
        <v>0</v>
      </c>
      <c r="E601" s="33">
        <f t="shared" si="140"/>
        <v>0</v>
      </c>
      <c r="F601" s="33">
        <v>0</v>
      </c>
      <c r="G601" s="33">
        <f t="shared" si="141"/>
        <v>0</v>
      </c>
      <c r="H601" s="34">
        <f t="shared" si="137"/>
        <v>0</v>
      </c>
    </row>
    <row r="602" spans="1:8" x14ac:dyDescent="0.2">
      <c r="A602" s="28">
        <v>62211</v>
      </c>
      <c r="B602" s="24" t="s">
        <v>495</v>
      </c>
      <c r="C602" s="33">
        <v>0</v>
      </c>
      <c r="D602" s="33">
        <v>0</v>
      </c>
      <c r="E602" s="33">
        <f t="shared" si="140"/>
        <v>0</v>
      </c>
      <c r="F602" s="33">
        <v>0</v>
      </c>
      <c r="G602" s="33">
        <f t="shared" si="141"/>
        <v>0</v>
      </c>
      <c r="H602" s="34">
        <f t="shared" si="137"/>
        <v>0</v>
      </c>
    </row>
    <row r="603" spans="1:8" x14ac:dyDescent="0.2">
      <c r="A603" s="28">
        <v>62212</v>
      </c>
      <c r="B603" s="24" t="s">
        <v>496</v>
      </c>
      <c r="C603" s="33">
        <v>0</v>
      </c>
      <c r="D603" s="33">
        <v>0</v>
      </c>
      <c r="E603" s="33">
        <f t="shared" si="140"/>
        <v>0</v>
      </c>
      <c r="F603" s="33">
        <v>0</v>
      </c>
      <c r="G603" s="33">
        <f t="shared" si="141"/>
        <v>0</v>
      </c>
      <c r="H603" s="34">
        <f t="shared" si="137"/>
        <v>0</v>
      </c>
    </row>
    <row r="604" spans="1:8" x14ac:dyDescent="0.2">
      <c r="A604" s="28">
        <v>62213</v>
      </c>
      <c r="B604" s="24" t="s">
        <v>497</v>
      </c>
      <c r="C604" s="33">
        <v>0</v>
      </c>
      <c r="D604" s="33">
        <v>0</v>
      </c>
      <c r="E604" s="33">
        <f t="shared" si="140"/>
        <v>0</v>
      </c>
      <c r="F604" s="33">
        <v>0</v>
      </c>
      <c r="G604" s="33">
        <f t="shared" si="141"/>
        <v>0</v>
      </c>
      <c r="H604" s="34">
        <f t="shared" si="137"/>
        <v>0</v>
      </c>
    </row>
    <row r="605" spans="1:8" x14ac:dyDescent="0.2">
      <c r="A605" s="28">
        <v>62214</v>
      </c>
      <c r="B605" s="24" t="s">
        <v>498</v>
      </c>
      <c r="C605" s="33">
        <v>0</v>
      </c>
      <c r="D605" s="33">
        <v>0</v>
      </c>
      <c r="E605" s="33">
        <f t="shared" si="140"/>
        <v>0</v>
      </c>
      <c r="F605" s="33">
        <v>0</v>
      </c>
      <c r="G605" s="33">
        <f t="shared" si="141"/>
        <v>0</v>
      </c>
      <c r="H605" s="34">
        <f t="shared" si="137"/>
        <v>0</v>
      </c>
    </row>
    <row r="606" spans="1:8" x14ac:dyDescent="0.2">
      <c r="A606" s="28">
        <v>62215</v>
      </c>
      <c r="B606" s="24" t="s">
        <v>499</v>
      </c>
      <c r="C606" s="33">
        <v>0</v>
      </c>
      <c r="D606" s="33">
        <v>0</v>
      </c>
      <c r="E606" s="33">
        <f t="shared" si="140"/>
        <v>0</v>
      </c>
      <c r="F606" s="33">
        <v>0</v>
      </c>
      <c r="G606" s="33">
        <f t="shared" si="141"/>
        <v>0</v>
      </c>
      <c r="H606" s="34">
        <f t="shared" si="137"/>
        <v>0</v>
      </c>
    </row>
    <row r="607" spans="1:8" x14ac:dyDescent="0.2">
      <c r="A607" s="28">
        <v>62216</v>
      </c>
      <c r="B607" s="24" t="s">
        <v>500</v>
      </c>
      <c r="C607" s="33">
        <v>0</v>
      </c>
      <c r="D607" s="33">
        <v>0</v>
      </c>
      <c r="E607" s="33">
        <f t="shared" si="140"/>
        <v>0</v>
      </c>
      <c r="F607" s="33">
        <v>0</v>
      </c>
      <c r="G607" s="33">
        <f t="shared" si="141"/>
        <v>0</v>
      </c>
      <c r="H607" s="34">
        <f t="shared" si="137"/>
        <v>0</v>
      </c>
    </row>
    <row r="608" spans="1:8" x14ac:dyDescent="0.2">
      <c r="A608" s="28">
        <v>62217</v>
      </c>
      <c r="B608" s="24" t="s">
        <v>501</v>
      </c>
      <c r="C608" s="33">
        <v>0</v>
      </c>
      <c r="D608" s="33">
        <v>0</v>
      </c>
      <c r="E608" s="33">
        <f t="shared" si="140"/>
        <v>0</v>
      </c>
      <c r="F608" s="33">
        <v>0</v>
      </c>
      <c r="G608" s="33">
        <f t="shared" si="141"/>
        <v>0</v>
      </c>
      <c r="H608" s="34">
        <f t="shared" si="137"/>
        <v>0</v>
      </c>
    </row>
    <row r="609" spans="1:9" x14ac:dyDescent="0.2">
      <c r="A609" s="28">
        <v>62218</v>
      </c>
      <c r="B609" s="24" t="s">
        <v>502</v>
      </c>
      <c r="C609" s="33">
        <v>0</v>
      </c>
      <c r="D609" s="33">
        <v>0</v>
      </c>
      <c r="E609" s="33">
        <f t="shared" si="140"/>
        <v>0</v>
      </c>
      <c r="F609" s="33">
        <v>0</v>
      </c>
      <c r="G609" s="33">
        <f t="shared" si="141"/>
        <v>0</v>
      </c>
      <c r="H609" s="34">
        <f t="shared" si="137"/>
        <v>0</v>
      </c>
    </row>
    <row r="610" spans="1:9" x14ac:dyDescent="0.2">
      <c r="A610" s="28">
        <v>62219</v>
      </c>
      <c r="B610" s="24" t="s">
        <v>503</v>
      </c>
      <c r="C610" s="33">
        <v>0</v>
      </c>
      <c r="D610" s="33">
        <v>0</v>
      </c>
      <c r="E610" s="33">
        <f t="shared" si="140"/>
        <v>0</v>
      </c>
      <c r="F610" s="33">
        <v>0</v>
      </c>
      <c r="G610" s="33">
        <f t="shared" si="141"/>
        <v>0</v>
      </c>
      <c r="H610" s="34">
        <f t="shared" si="137"/>
        <v>0</v>
      </c>
    </row>
    <row r="611" spans="1:9" x14ac:dyDescent="0.2">
      <c r="A611" s="28">
        <v>62221</v>
      </c>
      <c r="B611" s="24" t="s">
        <v>568</v>
      </c>
      <c r="C611" s="33">
        <v>0</v>
      </c>
      <c r="D611" s="33">
        <v>0</v>
      </c>
      <c r="E611" s="33">
        <f t="shared" si="140"/>
        <v>0</v>
      </c>
      <c r="F611" s="33">
        <v>0</v>
      </c>
      <c r="G611" s="33">
        <f t="shared" si="141"/>
        <v>0</v>
      </c>
      <c r="H611" s="34">
        <f t="shared" si="137"/>
        <v>0</v>
      </c>
    </row>
    <row r="612" spans="1:9" s="16" customFormat="1" ht="22.5" x14ac:dyDescent="0.25">
      <c r="A612" s="27">
        <v>62300</v>
      </c>
      <c r="B612" s="3" t="s">
        <v>569</v>
      </c>
      <c r="C612" s="7">
        <v>0</v>
      </c>
      <c r="D612" s="7">
        <v>0</v>
      </c>
      <c r="E612" s="7">
        <f>+C612</f>
        <v>0</v>
      </c>
      <c r="F612" s="7">
        <f>SUM(F613:F624)</f>
        <v>457892.77</v>
      </c>
      <c r="G612" s="7">
        <f>+F612</f>
        <v>457892.77</v>
      </c>
      <c r="H612" s="41">
        <f t="shared" si="137"/>
        <v>-457892.77</v>
      </c>
      <c r="I612" s="19"/>
    </row>
    <row r="613" spans="1:9" x14ac:dyDescent="0.2">
      <c r="A613" s="28">
        <v>62301</v>
      </c>
      <c r="B613" s="24" t="s">
        <v>506</v>
      </c>
      <c r="C613" s="33">
        <v>0</v>
      </c>
      <c r="D613" s="33">
        <v>0</v>
      </c>
      <c r="E613" s="33">
        <f t="shared" si="140"/>
        <v>0</v>
      </c>
      <c r="F613" s="33">
        <v>0</v>
      </c>
      <c r="G613" s="33">
        <f t="shared" si="141"/>
        <v>0</v>
      </c>
      <c r="H613" s="34">
        <f t="shared" si="137"/>
        <v>0</v>
      </c>
    </row>
    <row r="614" spans="1:9" x14ac:dyDescent="0.2">
      <c r="A614" s="28">
        <v>62302</v>
      </c>
      <c r="B614" s="24" t="s">
        <v>507</v>
      </c>
      <c r="C614" s="33">
        <v>0</v>
      </c>
      <c r="D614" s="33">
        <v>0</v>
      </c>
      <c r="E614" s="33">
        <f t="shared" si="140"/>
        <v>0</v>
      </c>
      <c r="F614" s="33">
        <v>0</v>
      </c>
      <c r="G614" s="33">
        <f t="shared" si="141"/>
        <v>0</v>
      </c>
      <c r="H614" s="34">
        <f t="shared" si="137"/>
        <v>0</v>
      </c>
    </row>
    <row r="615" spans="1:9" x14ac:dyDescent="0.2">
      <c r="A615" s="28">
        <v>62303</v>
      </c>
      <c r="B615" s="24" t="s">
        <v>508</v>
      </c>
      <c r="C615" s="33">
        <v>0</v>
      </c>
      <c r="D615" s="33">
        <v>0</v>
      </c>
      <c r="E615" s="33">
        <f t="shared" si="140"/>
        <v>0</v>
      </c>
      <c r="F615" s="33">
        <v>457892.77</v>
      </c>
      <c r="G615" s="33">
        <f t="shared" si="141"/>
        <v>457892.77</v>
      </c>
      <c r="H615" s="34">
        <f t="shared" si="137"/>
        <v>-457892.77</v>
      </c>
    </row>
    <row r="616" spans="1:9" x14ac:dyDescent="0.2">
      <c r="A616" s="28">
        <v>62304</v>
      </c>
      <c r="B616" s="24" t="s">
        <v>509</v>
      </c>
      <c r="C616" s="33">
        <v>0</v>
      </c>
      <c r="D616" s="33">
        <v>0</v>
      </c>
      <c r="E616" s="33">
        <f t="shared" si="140"/>
        <v>0</v>
      </c>
      <c r="F616" s="33">
        <v>0</v>
      </c>
      <c r="G616" s="33">
        <f t="shared" si="141"/>
        <v>0</v>
      </c>
      <c r="H616" s="34">
        <f t="shared" si="137"/>
        <v>0</v>
      </c>
    </row>
    <row r="617" spans="1:9" x14ac:dyDescent="0.2">
      <c r="A617" s="28">
        <v>62305</v>
      </c>
      <c r="B617" s="24" t="s">
        <v>510</v>
      </c>
      <c r="C617" s="33">
        <v>0</v>
      </c>
      <c r="D617" s="33">
        <v>0</v>
      </c>
      <c r="E617" s="33">
        <f t="shared" si="140"/>
        <v>0</v>
      </c>
      <c r="F617" s="33">
        <v>0</v>
      </c>
      <c r="G617" s="33">
        <f t="shared" si="141"/>
        <v>0</v>
      </c>
      <c r="H617" s="34">
        <f t="shared" si="137"/>
        <v>0</v>
      </c>
    </row>
    <row r="618" spans="1:9" x14ac:dyDescent="0.2">
      <c r="A618" s="28">
        <v>62306</v>
      </c>
      <c r="B618" s="24" t="s">
        <v>570</v>
      </c>
      <c r="C618" s="33">
        <v>0</v>
      </c>
      <c r="D618" s="33">
        <v>0</v>
      </c>
      <c r="E618" s="33">
        <f t="shared" si="140"/>
        <v>0</v>
      </c>
      <c r="F618" s="33">
        <v>0</v>
      </c>
      <c r="G618" s="33">
        <f t="shared" si="141"/>
        <v>0</v>
      </c>
      <c r="H618" s="34">
        <f t="shared" si="137"/>
        <v>0</v>
      </c>
    </row>
    <row r="619" spans="1:9" x14ac:dyDescent="0.2">
      <c r="A619" s="28">
        <v>62307</v>
      </c>
      <c r="B619" s="24" t="s">
        <v>571</v>
      </c>
      <c r="C619" s="33">
        <v>0</v>
      </c>
      <c r="D619" s="33">
        <v>0</v>
      </c>
      <c r="E619" s="33">
        <f t="shared" si="140"/>
        <v>0</v>
      </c>
      <c r="F619" s="33">
        <v>0</v>
      </c>
      <c r="G619" s="33">
        <f t="shared" si="141"/>
        <v>0</v>
      </c>
      <c r="H619" s="34">
        <f t="shared" si="137"/>
        <v>0</v>
      </c>
    </row>
    <row r="620" spans="1:9" x14ac:dyDescent="0.2">
      <c r="A620" s="28">
        <v>62308</v>
      </c>
      <c r="B620" s="24" t="s">
        <v>513</v>
      </c>
      <c r="C620" s="33">
        <v>0</v>
      </c>
      <c r="D620" s="33">
        <v>0</v>
      </c>
      <c r="E620" s="33">
        <f t="shared" si="140"/>
        <v>0</v>
      </c>
      <c r="F620" s="33">
        <v>0</v>
      </c>
      <c r="G620" s="33">
        <f t="shared" si="141"/>
        <v>0</v>
      </c>
      <c r="H620" s="34">
        <f t="shared" si="137"/>
        <v>0</v>
      </c>
    </row>
    <row r="621" spans="1:9" x14ac:dyDescent="0.2">
      <c r="A621" s="28">
        <v>62309</v>
      </c>
      <c r="B621" s="24" t="s">
        <v>509</v>
      </c>
      <c r="C621" s="33">
        <v>0</v>
      </c>
      <c r="D621" s="33">
        <v>0</v>
      </c>
      <c r="E621" s="33">
        <f t="shared" si="140"/>
        <v>0</v>
      </c>
      <c r="F621" s="33">
        <v>0</v>
      </c>
      <c r="G621" s="33">
        <f t="shared" si="141"/>
        <v>0</v>
      </c>
      <c r="H621" s="34">
        <f t="shared" si="137"/>
        <v>0</v>
      </c>
    </row>
    <row r="622" spans="1:9" x14ac:dyDescent="0.2">
      <c r="A622" s="28">
        <v>62310</v>
      </c>
      <c r="B622" s="24" t="s">
        <v>514</v>
      </c>
      <c r="C622" s="33">
        <v>0</v>
      </c>
      <c r="D622" s="33">
        <v>0</v>
      </c>
      <c r="E622" s="33">
        <f t="shared" si="140"/>
        <v>0</v>
      </c>
      <c r="F622" s="33">
        <v>0</v>
      </c>
      <c r="G622" s="33">
        <f t="shared" si="141"/>
        <v>0</v>
      </c>
      <c r="H622" s="34">
        <f t="shared" si="137"/>
        <v>0</v>
      </c>
    </row>
    <row r="623" spans="1:9" x14ac:dyDescent="0.2">
      <c r="A623" s="28">
        <v>62311</v>
      </c>
      <c r="B623" s="24" t="s">
        <v>515</v>
      </c>
      <c r="C623" s="33">
        <v>0</v>
      </c>
      <c r="D623" s="33">
        <v>0</v>
      </c>
      <c r="E623" s="33">
        <f t="shared" si="140"/>
        <v>0</v>
      </c>
      <c r="F623" s="33">
        <v>0</v>
      </c>
      <c r="G623" s="33">
        <f t="shared" si="141"/>
        <v>0</v>
      </c>
      <c r="H623" s="34">
        <f t="shared" si="137"/>
        <v>0</v>
      </c>
    </row>
    <row r="624" spans="1:9" x14ac:dyDescent="0.2">
      <c r="A624" s="28">
        <v>62312</v>
      </c>
      <c r="B624" s="24" t="s">
        <v>516</v>
      </c>
      <c r="C624" s="33">
        <v>0</v>
      </c>
      <c r="D624" s="33">
        <v>0</v>
      </c>
      <c r="E624" s="33">
        <f t="shared" si="140"/>
        <v>0</v>
      </c>
      <c r="F624" s="33">
        <v>0</v>
      </c>
      <c r="G624" s="33">
        <f t="shared" si="141"/>
        <v>0</v>
      </c>
      <c r="H624" s="34">
        <f t="shared" si="137"/>
        <v>0</v>
      </c>
    </row>
    <row r="625" spans="1:9" s="16" customFormat="1" ht="15" x14ac:dyDescent="0.25">
      <c r="A625" s="27">
        <v>62400</v>
      </c>
      <c r="B625" s="3" t="s">
        <v>517</v>
      </c>
      <c r="C625" s="7">
        <f>SUM(C626:C648)</f>
        <v>0</v>
      </c>
      <c r="D625" s="7">
        <f t="shared" ref="D625:G625" si="142">SUM(D626:D648)</f>
        <v>0</v>
      </c>
      <c r="E625" s="7">
        <f t="shared" si="142"/>
        <v>0</v>
      </c>
      <c r="F625" s="7">
        <f t="shared" si="142"/>
        <v>0</v>
      </c>
      <c r="G625" s="7">
        <f t="shared" si="142"/>
        <v>0</v>
      </c>
      <c r="H625" s="41">
        <f t="shared" si="137"/>
        <v>0</v>
      </c>
      <c r="I625" s="19"/>
    </row>
    <row r="626" spans="1:9" x14ac:dyDescent="0.2">
      <c r="A626" s="28">
        <v>62401</v>
      </c>
      <c r="B626" s="29" t="s">
        <v>487</v>
      </c>
      <c r="C626" s="33">
        <v>0</v>
      </c>
      <c r="D626" s="33">
        <v>0</v>
      </c>
      <c r="E626" s="33">
        <f t="shared" si="140"/>
        <v>0</v>
      </c>
      <c r="F626" s="33">
        <v>0</v>
      </c>
      <c r="G626" s="33">
        <f t="shared" si="141"/>
        <v>0</v>
      </c>
      <c r="H626" s="34">
        <f t="shared" si="137"/>
        <v>0</v>
      </c>
    </row>
    <row r="627" spans="1:9" x14ac:dyDescent="0.2">
      <c r="A627" s="28">
        <v>62402</v>
      </c>
      <c r="B627" s="29" t="s">
        <v>488</v>
      </c>
      <c r="C627" s="33">
        <v>0</v>
      </c>
      <c r="D627" s="33">
        <v>0</v>
      </c>
      <c r="E627" s="33">
        <f t="shared" si="140"/>
        <v>0</v>
      </c>
      <c r="F627" s="33">
        <v>0</v>
      </c>
      <c r="G627" s="33">
        <f t="shared" si="141"/>
        <v>0</v>
      </c>
      <c r="H627" s="26">
        <f t="shared" si="137"/>
        <v>0</v>
      </c>
    </row>
    <row r="628" spans="1:9" x14ac:dyDescent="0.2">
      <c r="A628" s="28">
        <v>62403</v>
      </c>
      <c r="B628" s="29" t="s">
        <v>489</v>
      </c>
      <c r="C628" s="33">
        <v>0</v>
      </c>
      <c r="D628" s="33">
        <v>0</v>
      </c>
      <c r="E628" s="33">
        <f t="shared" si="140"/>
        <v>0</v>
      </c>
      <c r="F628" s="33">
        <v>0</v>
      </c>
      <c r="G628" s="33">
        <f t="shared" si="141"/>
        <v>0</v>
      </c>
      <c r="H628" s="26">
        <f t="shared" ref="H628:H691" si="143">+E628-F628</f>
        <v>0</v>
      </c>
    </row>
    <row r="629" spans="1:9" x14ac:dyDescent="0.2">
      <c r="A629" s="28">
        <v>62404</v>
      </c>
      <c r="B629" s="29" t="s">
        <v>490</v>
      </c>
      <c r="C629" s="33">
        <v>0</v>
      </c>
      <c r="D629" s="25">
        <v>0</v>
      </c>
      <c r="E629" s="25">
        <f t="shared" si="140"/>
        <v>0</v>
      </c>
      <c r="F629" s="25">
        <v>0</v>
      </c>
      <c r="G629" s="25">
        <f t="shared" si="141"/>
        <v>0</v>
      </c>
      <c r="H629" s="26">
        <f t="shared" si="143"/>
        <v>0</v>
      </c>
    </row>
    <row r="630" spans="1:9" x14ac:dyDescent="0.2">
      <c r="A630" s="28">
        <v>62405</v>
      </c>
      <c r="B630" s="29" t="s">
        <v>483</v>
      </c>
      <c r="C630" s="33">
        <v>0</v>
      </c>
      <c r="D630" s="33">
        <v>0</v>
      </c>
      <c r="E630" s="33">
        <f t="shared" si="140"/>
        <v>0</v>
      </c>
      <c r="F630" s="33">
        <v>0</v>
      </c>
      <c r="G630" s="33">
        <f t="shared" si="141"/>
        <v>0</v>
      </c>
      <c r="H630" s="26">
        <f t="shared" si="143"/>
        <v>0</v>
      </c>
    </row>
    <row r="631" spans="1:9" x14ac:dyDescent="0.2">
      <c r="A631" s="28">
        <v>62406</v>
      </c>
      <c r="B631" s="29" t="s">
        <v>484</v>
      </c>
      <c r="C631" s="33">
        <v>0</v>
      </c>
      <c r="D631" s="33">
        <v>0</v>
      </c>
      <c r="E631" s="33">
        <f t="shared" si="140"/>
        <v>0</v>
      </c>
      <c r="F631" s="33">
        <v>0</v>
      </c>
      <c r="G631" s="33">
        <f t="shared" si="141"/>
        <v>0</v>
      </c>
      <c r="H631" s="26">
        <f t="shared" si="143"/>
        <v>0</v>
      </c>
    </row>
    <row r="632" spans="1:9" x14ac:dyDescent="0.2">
      <c r="A632" s="28">
        <v>62407</v>
      </c>
      <c r="B632" s="29" t="s">
        <v>518</v>
      </c>
      <c r="C632" s="33">
        <v>0</v>
      </c>
      <c r="D632" s="33">
        <v>0</v>
      </c>
      <c r="E632" s="33">
        <f t="shared" si="140"/>
        <v>0</v>
      </c>
      <c r="F632" s="33">
        <v>0</v>
      </c>
      <c r="G632" s="33">
        <f t="shared" si="141"/>
        <v>0</v>
      </c>
      <c r="H632" s="26">
        <f t="shared" si="143"/>
        <v>0</v>
      </c>
    </row>
    <row r="633" spans="1:9" x14ac:dyDescent="0.2">
      <c r="A633" s="28">
        <v>62408</v>
      </c>
      <c r="B633" s="29" t="s">
        <v>519</v>
      </c>
      <c r="C633" s="33">
        <v>0</v>
      </c>
      <c r="D633" s="33">
        <v>0</v>
      </c>
      <c r="E633" s="33">
        <f t="shared" si="140"/>
        <v>0</v>
      </c>
      <c r="F633" s="33">
        <v>0</v>
      </c>
      <c r="G633" s="33">
        <f t="shared" si="141"/>
        <v>0</v>
      </c>
      <c r="H633" s="26">
        <f t="shared" si="143"/>
        <v>0</v>
      </c>
    </row>
    <row r="634" spans="1:9" x14ac:dyDescent="0.2">
      <c r="A634" s="28">
        <v>62409</v>
      </c>
      <c r="B634" s="29" t="s">
        <v>520</v>
      </c>
      <c r="C634" s="33">
        <v>0</v>
      </c>
      <c r="D634" s="33">
        <v>0</v>
      </c>
      <c r="E634" s="33">
        <f t="shared" si="140"/>
        <v>0</v>
      </c>
      <c r="F634" s="33">
        <v>0</v>
      </c>
      <c r="G634" s="33">
        <f t="shared" si="141"/>
        <v>0</v>
      </c>
      <c r="H634" s="26">
        <f t="shared" si="143"/>
        <v>0</v>
      </c>
    </row>
    <row r="635" spans="1:9" x14ac:dyDescent="0.2">
      <c r="A635" s="28">
        <v>62410</v>
      </c>
      <c r="B635" s="29" t="s">
        <v>521</v>
      </c>
      <c r="C635" s="33">
        <v>0</v>
      </c>
      <c r="D635" s="33">
        <v>0</v>
      </c>
      <c r="E635" s="33">
        <f t="shared" si="140"/>
        <v>0</v>
      </c>
      <c r="F635" s="33">
        <v>0</v>
      </c>
      <c r="G635" s="33">
        <f t="shared" si="141"/>
        <v>0</v>
      </c>
      <c r="H635" s="26">
        <f t="shared" si="143"/>
        <v>0</v>
      </c>
    </row>
    <row r="636" spans="1:9" x14ac:dyDescent="0.2">
      <c r="A636" s="28">
        <v>62411</v>
      </c>
      <c r="B636" s="29" t="s">
        <v>522</v>
      </c>
      <c r="C636" s="33">
        <v>0</v>
      </c>
      <c r="D636" s="33">
        <v>0</v>
      </c>
      <c r="E636" s="33">
        <f t="shared" si="140"/>
        <v>0</v>
      </c>
      <c r="F636" s="33">
        <v>0</v>
      </c>
      <c r="G636" s="33">
        <f t="shared" si="141"/>
        <v>0</v>
      </c>
      <c r="H636" s="26">
        <f t="shared" si="143"/>
        <v>0</v>
      </c>
    </row>
    <row r="637" spans="1:9" x14ac:dyDescent="0.2">
      <c r="A637" s="28">
        <v>62412</v>
      </c>
      <c r="B637" s="29" t="s">
        <v>523</v>
      </c>
      <c r="C637" s="33">
        <v>0</v>
      </c>
      <c r="D637" s="33">
        <v>0</v>
      </c>
      <c r="E637" s="33">
        <f t="shared" si="140"/>
        <v>0</v>
      </c>
      <c r="F637" s="33">
        <v>0</v>
      </c>
      <c r="G637" s="33">
        <f t="shared" si="141"/>
        <v>0</v>
      </c>
      <c r="H637" s="26">
        <f t="shared" si="143"/>
        <v>0</v>
      </c>
    </row>
    <row r="638" spans="1:9" x14ac:dyDescent="0.2">
      <c r="A638" s="28">
        <v>62413</v>
      </c>
      <c r="B638" s="29" t="s">
        <v>572</v>
      </c>
      <c r="C638" s="33">
        <v>0</v>
      </c>
      <c r="D638" s="33">
        <v>0</v>
      </c>
      <c r="E638" s="33">
        <f t="shared" si="140"/>
        <v>0</v>
      </c>
      <c r="F638" s="33">
        <v>0</v>
      </c>
      <c r="G638" s="33">
        <f t="shared" si="141"/>
        <v>0</v>
      </c>
      <c r="H638" s="26">
        <f t="shared" si="143"/>
        <v>0</v>
      </c>
    </row>
    <row r="639" spans="1:9" x14ac:dyDescent="0.2">
      <c r="A639" s="28">
        <v>62414</v>
      </c>
      <c r="B639" s="29" t="s">
        <v>525</v>
      </c>
      <c r="C639" s="33">
        <v>0</v>
      </c>
      <c r="D639" s="33">
        <v>0</v>
      </c>
      <c r="E639" s="33">
        <f t="shared" si="140"/>
        <v>0</v>
      </c>
      <c r="F639" s="33">
        <v>0</v>
      </c>
      <c r="G639" s="33">
        <f t="shared" si="141"/>
        <v>0</v>
      </c>
      <c r="H639" s="26">
        <f t="shared" si="143"/>
        <v>0</v>
      </c>
    </row>
    <row r="640" spans="1:9" x14ac:dyDescent="0.2">
      <c r="A640" s="28">
        <v>62415</v>
      </c>
      <c r="B640" s="29" t="s">
        <v>526</v>
      </c>
      <c r="C640" s="33">
        <v>0</v>
      </c>
      <c r="D640" s="33">
        <v>0</v>
      </c>
      <c r="E640" s="33">
        <f t="shared" si="140"/>
        <v>0</v>
      </c>
      <c r="F640" s="33">
        <v>0</v>
      </c>
      <c r="G640" s="33">
        <f t="shared" si="141"/>
        <v>0</v>
      </c>
      <c r="H640" s="26">
        <f t="shared" si="143"/>
        <v>0</v>
      </c>
    </row>
    <row r="641" spans="1:9" x14ac:dyDescent="0.2">
      <c r="A641" s="28">
        <v>62416</v>
      </c>
      <c r="B641" s="29" t="s">
        <v>573</v>
      </c>
      <c r="C641" s="33">
        <v>0</v>
      </c>
      <c r="D641" s="33">
        <v>0</v>
      </c>
      <c r="E641" s="33">
        <f t="shared" si="140"/>
        <v>0</v>
      </c>
      <c r="F641" s="33">
        <v>0</v>
      </c>
      <c r="G641" s="33">
        <f t="shared" si="141"/>
        <v>0</v>
      </c>
      <c r="H641" s="26">
        <f t="shared" si="143"/>
        <v>0</v>
      </c>
    </row>
    <row r="642" spans="1:9" x14ac:dyDescent="0.2">
      <c r="A642" s="28">
        <v>62417</v>
      </c>
      <c r="B642" s="29" t="s">
        <v>529</v>
      </c>
      <c r="C642" s="33">
        <v>0</v>
      </c>
      <c r="D642" s="33">
        <v>0</v>
      </c>
      <c r="E642" s="33">
        <f t="shared" si="140"/>
        <v>0</v>
      </c>
      <c r="F642" s="33">
        <v>0</v>
      </c>
      <c r="G642" s="33">
        <f t="shared" si="141"/>
        <v>0</v>
      </c>
      <c r="H642" s="26">
        <f t="shared" si="143"/>
        <v>0</v>
      </c>
    </row>
    <row r="643" spans="1:9" x14ac:dyDescent="0.2">
      <c r="A643" s="28">
        <v>62418</v>
      </c>
      <c r="B643" s="29" t="s">
        <v>574</v>
      </c>
      <c r="C643" s="33">
        <v>0</v>
      </c>
      <c r="D643" s="33">
        <v>0</v>
      </c>
      <c r="E643" s="33">
        <f t="shared" si="140"/>
        <v>0</v>
      </c>
      <c r="F643" s="33">
        <v>0</v>
      </c>
      <c r="G643" s="33">
        <f t="shared" si="141"/>
        <v>0</v>
      </c>
      <c r="H643" s="26">
        <f t="shared" si="143"/>
        <v>0</v>
      </c>
    </row>
    <row r="644" spans="1:9" x14ac:dyDescent="0.2">
      <c r="A644" s="28">
        <v>62419</v>
      </c>
      <c r="B644" s="29" t="s">
        <v>575</v>
      </c>
      <c r="C644" s="33">
        <v>0</v>
      </c>
      <c r="D644" s="33">
        <v>0</v>
      </c>
      <c r="E644" s="33">
        <f t="shared" si="140"/>
        <v>0</v>
      </c>
      <c r="F644" s="33">
        <v>0</v>
      </c>
      <c r="G644" s="33">
        <f t="shared" si="141"/>
        <v>0</v>
      </c>
      <c r="H644" s="26">
        <f t="shared" si="143"/>
        <v>0</v>
      </c>
    </row>
    <row r="645" spans="1:9" x14ac:dyDescent="0.2">
      <c r="A645" s="28">
        <v>62420</v>
      </c>
      <c r="B645" s="29" t="s">
        <v>565</v>
      </c>
      <c r="C645" s="33">
        <v>0</v>
      </c>
      <c r="D645" s="33">
        <v>0</v>
      </c>
      <c r="E645" s="33">
        <f t="shared" si="140"/>
        <v>0</v>
      </c>
      <c r="F645" s="33">
        <v>0</v>
      </c>
      <c r="G645" s="33">
        <f t="shared" si="141"/>
        <v>0</v>
      </c>
      <c r="H645" s="26">
        <f t="shared" si="143"/>
        <v>0</v>
      </c>
    </row>
    <row r="646" spans="1:9" x14ac:dyDescent="0.2">
      <c r="A646" s="28">
        <v>62421</v>
      </c>
      <c r="B646" s="29" t="s">
        <v>568</v>
      </c>
      <c r="C646" s="33">
        <v>0</v>
      </c>
      <c r="D646" s="33">
        <v>0</v>
      </c>
      <c r="E646" s="33">
        <f t="shared" si="140"/>
        <v>0</v>
      </c>
      <c r="F646" s="33">
        <v>0</v>
      </c>
      <c r="G646" s="33">
        <f t="shared" si="141"/>
        <v>0</v>
      </c>
      <c r="H646" s="26">
        <f t="shared" si="143"/>
        <v>0</v>
      </c>
    </row>
    <row r="647" spans="1:9" x14ac:dyDescent="0.2">
      <c r="A647" s="28">
        <v>62422</v>
      </c>
      <c r="B647" s="29" t="s">
        <v>576</v>
      </c>
      <c r="C647" s="33">
        <v>0</v>
      </c>
      <c r="D647" s="33">
        <v>0</v>
      </c>
      <c r="E647" s="33">
        <f t="shared" si="140"/>
        <v>0</v>
      </c>
      <c r="F647" s="33">
        <v>0</v>
      </c>
      <c r="G647" s="33">
        <f t="shared" si="141"/>
        <v>0</v>
      </c>
      <c r="H647" s="26">
        <f t="shared" si="143"/>
        <v>0</v>
      </c>
    </row>
    <row r="648" spans="1:9" x14ac:dyDescent="0.2">
      <c r="A648" s="28">
        <v>62423</v>
      </c>
      <c r="B648" s="24" t="s">
        <v>577</v>
      </c>
      <c r="C648" s="33">
        <v>0</v>
      </c>
      <c r="D648" s="33">
        <v>0</v>
      </c>
      <c r="E648" s="33">
        <f t="shared" ref="E648:E711" si="144">+C648</f>
        <v>0</v>
      </c>
      <c r="F648" s="33">
        <v>0</v>
      </c>
      <c r="G648" s="33">
        <f t="shared" si="141"/>
        <v>0</v>
      </c>
      <c r="H648" s="26">
        <f t="shared" si="143"/>
        <v>0</v>
      </c>
    </row>
    <row r="649" spans="1:9" s="16" customFormat="1" ht="15" x14ac:dyDescent="0.25">
      <c r="A649" s="27">
        <v>62500</v>
      </c>
      <c r="B649" s="3" t="s">
        <v>538</v>
      </c>
      <c r="C649" s="7">
        <f>SUM(C650:C666)</f>
        <v>0</v>
      </c>
      <c r="D649" s="7">
        <f t="shared" ref="D649:G649" si="145">SUM(D650:D666)</f>
        <v>0</v>
      </c>
      <c r="E649" s="7">
        <f t="shared" si="145"/>
        <v>0</v>
      </c>
      <c r="F649" s="7">
        <f t="shared" si="145"/>
        <v>0</v>
      </c>
      <c r="G649" s="7">
        <f t="shared" si="145"/>
        <v>0</v>
      </c>
      <c r="H649" s="41">
        <f t="shared" si="143"/>
        <v>0</v>
      </c>
      <c r="I649" s="19"/>
    </row>
    <row r="650" spans="1:9" x14ac:dyDescent="0.2">
      <c r="A650" s="28">
        <v>62501</v>
      </c>
      <c r="B650" s="29" t="s">
        <v>539</v>
      </c>
      <c r="C650" s="33">
        <v>0</v>
      </c>
      <c r="D650" s="33">
        <v>0</v>
      </c>
      <c r="E650" s="33">
        <f t="shared" si="144"/>
        <v>0</v>
      </c>
      <c r="F650" s="33">
        <v>0</v>
      </c>
      <c r="G650" s="33">
        <f t="shared" ref="G650:G712" si="146">+F650</f>
        <v>0</v>
      </c>
      <c r="H650" s="26">
        <f t="shared" si="143"/>
        <v>0</v>
      </c>
    </row>
    <row r="651" spans="1:9" x14ac:dyDescent="0.2">
      <c r="A651" s="28">
        <v>62502</v>
      </c>
      <c r="B651" s="29" t="s">
        <v>540</v>
      </c>
      <c r="C651" s="33">
        <v>0</v>
      </c>
      <c r="D651" s="33">
        <v>0</v>
      </c>
      <c r="E651" s="33">
        <f t="shared" si="144"/>
        <v>0</v>
      </c>
      <c r="F651" s="33">
        <v>0</v>
      </c>
      <c r="G651" s="33">
        <f t="shared" si="146"/>
        <v>0</v>
      </c>
      <c r="H651" s="26">
        <f t="shared" si="143"/>
        <v>0</v>
      </c>
    </row>
    <row r="652" spans="1:9" x14ac:dyDescent="0.2">
      <c r="A652" s="28">
        <v>62503</v>
      </c>
      <c r="B652" s="29" t="s">
        <v>487</v>
      </c>
      <c r="C652" s="33">
        <v>0</v>
      </c>
      <c r="D652" s="33">
        <v>0</v>
      </c>
      <c r="E652" s="33">
        <f t="shared" si="144"/>
        <v>0</v>
      </c>
      <c r="F652" s="33">
        <v>0</v>
      </c>
      <c r="G652" s="33">
        <f t="shared" si="146"/>
        <v>0</v>
      </c>
      <c r="H652" s="26">
        <f t="shared" si="143"/>
        <v>0</v>
      </c>
    </row>
    <row r="653" spans="1:9" x14ac:dyDescent="0.2">
      <c r="A653" s="28">
        <v>62504</v>
      </c>
      <c r="B653" s="29" t="s">
        <v>541</v>
      </c>
      <c r="C653" s="33">
        <v>0</v>
      </c>
      <c r="D653" s="33">
        <v>0</v>
      </c>
      <c r="E653" s="33">
        <f t="shared" si="144"/>
        <v>0</v>
      </c>
      <c r="F653" s="33">
        <v>0</v>
      </c>
      <c r="G653" s="33">
        <f t="shared" si="146"/>
        <v>0</v>
      </c>
      <c r="H653" s="26">
        <f t="shared" si="143"/>
        <v>0</v>
      </c>
    </row>
    <row r="654" spans="1:9" x14ac:dyDescent="0.2">
      <c r="A654" s="28">
        <v>62505</v>
      </c>
      <c r="B654" s="29" t="s">
        <v>484</v>
      </c>
      <c r="C654" s="33">
        <v>0</v>
      </c>
      <c r="D654" s="33">
        <v>0</v>
      </c>
      <c r="E654" s="33">
        <f t="shared" si="144"/>
        <v>0</v>
      </c>
      <c r="F654" s="33">
        <v>0</v>
      </c>
      <c r="G654" s="33">
        <f t="shared" si="146"/>
        <v>0</v>
      </c>
      <c r="H654" s="26">
        <f t="shared" si="143"/>
        <v>0</v>
      </c>
    </row>
    <row r="655" spans="1:9" x14ac:dyDescent="0.2">
      <c r="A655" s="28">
        <v>62506</v>
      </c>
      <c r="B655" s="29" t="s">
        <v>483</v>
      </c>
      <c r="C655" s="33">
        <v>0</v>
      </c>
      <c r="D655" s="33">
        <v>0</v>
      </c>
      <c r="E655" s="33">
        <f t="shared" si="144"/>
        <v>0</v>
      </c>
      <c r="F655" s="33">
        <v>0</v>
      </c>
      <c r="G655" s="33">
        <f t="shared" si="146"/>
        <v>0</v>
      </c>
      <c r="H655" s="26">
        <f t="shared" si="143"/>
        <v>0</v>
      </c>
    </row>
    <row r="656" spans="1:9" x14ac:dyDescent="0.2">
      <c r="A656" s="28">
        <v>62507</v>
      </c>
      <c r="B656" s="29" t="s">
        <v>542</v>
      </c>
      <c r="C656" s="33">
        <v>0</v>
      </c>
      <c r="D656" s="33">
        <v>0</v>
      </c>
      <c r="E656" s="33">
        <f t="shared" si="144"/>
        <v>0</v>
      </c>
      <c r="F656" s="33">
        <v>0</v>
      </c>
      <c r="G656" s="33">
        <f t="shared" si="146"/>
        <v>0</v>
      </c>
      <c r="H656" s="26">
        <f t="shared" si="143"/>
        <v>0</v>
      </c>
    </row>
    <row r="657" spans="1:9" x14ac:dyDescent="0.2">
      <c r="A657" s="28">
        <v>62508</v>
      </c>
      <c r="B657" s="29" t="s">
        <v>543</v>
      </c>
      <c r="C657" s="33">
        <v>0</v>
      </c>
      <c r="D657" s="33">
        <v>0</v>
      </c>
      <c r="E657" s="33">
        <f t="shared" si="144"/>
        <v>0</v>
      </c>
      <c r="F657" s="33">
        <v>0</v>
      </c>
      <c r="G657" s="33">
        <f t="shared" si="146"/>
        <v>0</v>
      </c>
      <c r="H657" s="34">
        <f t="shared" si="143"/>
        <v>0</v>
      </c>
    </row>
    <row r="658" spans="1:9" x14ac:dyDescent="0.2">
      <c r="A658" s="28">
        <v>62509</v>
      </c>
      <c r="B658" s="29" t="s">
        <v>544</v>
      </c>
      <c r="C658" s="33">
        <v>0</v>
      </c>
      <c r="D658" s="33">
        <v>0</v>
      </c>
      <c r="E658" s="33">
        <f t="shared" si="144"/>
        <v>0</v>
      </c>
      <c r="F658" s="33">
        <v>0</v>
      </c>
      <c r="G658" s="33">
        <f t="shared" si="146"/>
        <v>0</v>
      </c>
      <c r="H658" s="34">
        <f t="shared" si="143"/>
        <v>0</v>
      </c>
    </row>
    <row r="659" spans="1:9" x14ac:dyDescent="0.2">
      <c r="A659" s="28">
        <v>62510</v>
      </c>
      <c r="B659" s="29" t="s">
        <v>545</v>
      </c>
      <c r="C659" s="33">
        <v>0</v>
      </c>
      <c r="D659" s="33">
        <v>0</v>
      </c>
      <c r="E659" s="33">
        <f t="shared" si="144"/>
        <v>0</v>
      </c>
      <c r="F659" s="33">
        <v>0</v>
      </c>
      <c r="G659" s="33">
        <f t="shared" si="146"/>
        <v>0</v>
      </c>
      <c r="H659" s="34">
        <f t="shared" si="143"/>
        <v>0</v>
      </c>
    </row>
    <row r="660" spans="1:9" x14ac:dyDescent="0.2">
      <c r="A660" s="28">
        <v>62511</v>
      </c>
      <c r="B660" s="29" t="s">
        <v>546</v>
      </c>
      <c r="C660" s="33">
        <v>0</v>
      </c>
      <c r="D660" s="33">
        <v>0</v>
      </c>
      <c r="E660" s="33">
        <f t="shared" si="144"/>
        <v>0</v>
      </c>
      <c r="F660" s="33">
        <v>0</v>
      </c>
      <c r="G660" s="33">
        <f t="shared" si="146"/>
        <v>0</v>
      </c>
      <c r="H660" s="34">
        <f t="shared" si="143"/>
        <v>0</v>
      </c>
    </row>
    <row r="661" spans="1:9" x14ac:dyDescent="0.2">
      <c r="A661" s="28">
        <v>62512</v>
      </c>
      <c r="B661" s="29" t="s">
        <v>578</v>
      </c>
      <c r="C661" s="33">
        <v>0</v>
      </c>
      <c r="D661" s="33">
        <v>0</v>
      </c>
      <c r="E661" s="33">
        <f t="shared" si="144"/>
        <v>0</v>
      </c>
      <c r="F661" s="33">
        <v>0</v>
      </c>
      <c r="G661" s="33">
        <f t="shared" si="146"/>
        <v>0</v>
      </c>
      <c r="H661" s="34">
        <f t="shared" si="143"/>
        <v>0</v>
      </c>
    </row>
    <row r="662" spans="1:9" x14ac:dyDescent="0.2">
      <c r="A662" s="28">
        <v>62513</v>
      </c>
      <c r="B662" s="29" t="s">
        <v>579</v>
      </c>
      <c r="C662" s="33">
        <v>0</v>
      </c>
      <c r="D662" s="33">
        <v>0</v>
      </c>
      <c r="E662" s="33">
        <f t="shared" si="144"/>
        <v>0</v>
      </c>
      <c r="F662" s="33">
        <v>0</v>
      </c>
      <c r="G662" s="33">
        <f t="shared" si="146"/>
        <v>0</v>
      </c>
      <c r="H662" s="34">
        <f t="shared" si="143"/>
        <v>0</v>
      </c>
    </row>
    <row r="663" spans="1:9" x14ac:dyDescent="0.2">
      <c r="A663" s="28">
        <v>62514</v>
      </c>
      <c r="B663" s="29" t="s">
        <v>580</v>
      </c>
      <c r="C663" s="33">
        <v>0</v>
      </c>
      <c r="D663" s="33">
        <v>0</v>
      </c>
      <c r="E663" s="33">
        <f t="shared" si="144"/>
        <v>0</v>
      </c>
      <c r="F663" s="33">
        <v>0</v>
      </c>
      <c r="G663" s="33">
        <f t="shared" si="146"/>
        <v>0</v>
      </c>
      <c r="H663" s="34">
        <f t="shared" si="143"/>
        <v>0</v>
      </c>
    </row>
    <row r="664" spans="1:9" x14ac:dyDescent="0.2">
      <c r="A664" s="28">
        <v>62515</v>
      </c>
      <c r="B664" s="29" t="s">
        <v>565</v>
      </c>
      <c r="C664" s="33">
        <v>0</v>
      </c>
      <c r="D664" s="33">
        <v>0</v>
      </c>
      <c r="E664" s="33">
        <f t="shared" si="144"/>
        <v>0</v>
      </c>
      <c r="F664" s="33">
        <v>0</v>
      </c>
      <c r="G664" s="33">
        <f t="shared" si="146"/>
        <v>0</v>
      </c>
      <c r="H664" s="34">
        <f t="shared" si="143"/>
        <v>0</v>
      </c>
    </row>
    <row r="665" spans="1:9" x14ac:dyDescent="0.2">
      <c r="A665" s="28">
        <v>62516</v>
      </c>
      <c r="B665" s="29" t="s">
        <v>568</v>
      </c>
      <c r="C665" s="33">
        <v>0</v>
      </c>
      <c r="D665" s="33">
        <v>0</v>
      </c>
      <c r="E665" s="33">
        <f t="shared" si="144"/>
        <v>0</v>
      </c>
      <c r="F665" s="33">
        <v>0</v>
      </c>
      <c r="G665" s="33">
        <f t="shared" si="146"/>
        <v>0</v>
      </c>
      <c r="H665" s="34">
        <f t="shared" si="143"/>
        <v>0</v>
      </c>
    </row>
    <row r="666" spans="1:9" x14ac:dyDescent="0.2">
      <c r="A666" s="28">
        <v>62517</v>
      </c>
      <c r="B666" s="29" t="s">
        <v>581</v>
      </c>
      <c r="C666" s="33">
        <v>0</v>
      </c>
      <c r="D666" s="33">
        <v>0</v>
      </c>
      <c r="E666" s="33">
        <f t="shared" si="144"/>
        <v>0</v>
      </c>
      <c r="F666" s="33">
        <v>0</v>
      </c>
      <c r="G666" s="33">
        <f t="shared" si="146"/>
        <v>0</v>
      </c>
      <c r="H666" s="34">
        <f t="shared" si="143"/>
        <v>0</v>
      </c>
    </row>
    <row r="667" spans="1:9" s="16" customFormat="1" ht="15" x14ac:dyDescent="0.25">
      <c r="A667" s="27">
        <v>62600</v>
      </c>
      <c r="B667" s="1" t="s">
        <v>548</v>
      </c>
      <c r="C667" s="7">
        <v>0</v>
      </c>
      <c r="D667" s="7">
        <v>0</v>
      </c>
      <c r="E667" s="7">
        <f t="shared" si="144"/>
        <v>0</v>
      </c>
      <c r="F667" s="7">
        <v>0</v>
      </c>
      <c r="G667" s="7">
        <f t="shared" si="146"/>
        <v>0</v>
      </c>
      <c r="H667" s="41">
        <f t="shared" si="143"/>
        <v>0</v>
      </c>
      <c r="I667" s="19"/>
    </row>
    <row r="668" spans="1:9" x14ac:dyDescent="0.2">
      <c r="A668" s="28">
        <v>62601</v>
      </c>
      <c r="B668" s="29" t="s">
        <v>539</v>
      </c>
      <c r="C668" s="33">
        <v>0</v>
      </c>
      <c r="D668" s="33">
        <v>0</v>
      </c>
      <c r="E668" s="33">
        <f t="shared" si="144"/>
        <v>0</v>
      </c>
      <c r="F668" s="33">
        <v>0</v>
      </c>
      <c r="G668" s="33">
        <f t="shared" si="146"/>
        <v>0</v>
      </c>
      <c r="H668" s="34">
        <f t="shared" si="143"/>
        <v>0</v>
      </c>
    </row>
    <row r="669" spans="1:9" x14ac:dyDescent="0.2">
      <c r="A669" s="28">
        <v>62602</v>
      </c>
      <c r="B669" s="29" t="s">
        <v>488</v>
      </c>
      <c r="C669" s="33">
        <v>0</v>
      </c>
      <c r="D669" s="33">
        <v>0</v>
      </c>
      <c r="E669" s="33">
        <f t="shared" si="144"/>
        <v>0</v>
      </c>
      <c r="F669" s="33">
        <v>0</v>
      </c>
      <c r="G669" s="33">
        <f t="shared" si="146"/>
        <v>0</v>
      </c>
      <c r="H669" s="34">
        <f t="shared" si="143"/>
        <v>0</v>
      </c>
    </row>
    <row r="670" spans="1:9" x14ac:dyDescent="0.2">
      <c r="A670" s="28">
        <v>62603</v>
      </c>
      <c r="B670" s="29" t="s">
        <v>487</v>
      </c>
      <c r="C670" s="33">
        <v>0</v>
      </c>
      <c r="D670" s="33">
        <v>0</v>
      </c>
      <c r="E670" s="33">
        <f t="shared" si="144"/>
        <v>0</v>
      </c>
      <c r="F670" s="33">
        <v>0</v>
      </c>
      <c r="G670" s="33">
        <f t="shared" si="146"/>
        <v>0</v>
      </c>
      <c r="H670" s="34">
        <f t="shared" si="143"/>
        <v>0</v>
      </c>
    </row>
    <row r="671" spans="1:9" x14ac:dyDescent="0.2">
      <c r="A671" s="28">
        <v>62604</v>
      </c>
      <c r="B671" s="29" t="s">
        <v>484</v>
      </c>
      <c r="C671" s="33">
        <v>0</v>
      </c>
      <c r="D671" s="33">
        <v>0</v>
      </c>
      <c r="E671" s="33">
        <f t="shared" si="144"/>
        <v>0</v>
      </c>
      <c r="F671" s="33">
        <v>0</v>
      </c>
      <c r="G671" s="33">
        <f t="shared" si="146"/>
        <v>0</v>
      </c>
      <c r="H671" s="34">
        <f t="shared" si="143"/>
        <v>0</v>
      </c>
    </row>
    <row r="672" spans="1:9" x14ac:dyDescent="0.2">
      <c r="A672" s="28">
        <v>62605</v>
      </c>
      <c r="B672" s="29" t="s">
        <v>550</v>
      </c>
      <c r="C672" s="33">
        <v>0</v>
      </c>
      <c r="D672" s="33">
        <v>0</v>
      </c>
      <c r="E672" s="33">
        <f t="shared" si="144"/>
        <v>0</v>
      </c>
      <c r="F672" s="33">
        <v>0</v>
      </c>
      <c r="G672" s="33">
        <f t="shared" si="146"/>
        <v>0</v>
      </c>
      <c r="H672" s="34">
        <f t="shared" si="143"/>
        <v>0</v>
      </c>
    </row>
    <row r="673" spans="1:9" x14ac:dyDescent="0.2">
      <c r="A673" s="28">
        <v>62606</v>
      </c>
      <c r="B673" s="29" t="s">
        <v>551</v>
      </c>
      <c r="C673" s="33">
        <v>0</v>
      </c>
      <c r="D673" s="33">
        <v>0</v>
      </c>
      <c r="E673" s="33">
        <f t="shared" si="144"/>
        <v>0</v>
      </c>
      <c r="F673" s="33">
        <v>0</v>
      </c>
      <c r="G673" s="33">
        <f t="shared" si="146"/>
        <v>0</v>
      </c>
      <c r="H673" s="34">
        <f t="shared" si="143"/>
        <v>0</v>
      </c>
    </row>
    <row r="674" spans="1:9" x14ac:dyDescent="0.2">
      <c r="A674" s="28">
        <v>62607</v>
      </c>
      <c r="B674" s="29" t="s">
        <v>552</v>
      </c>
      <c r="C674" s="33">
        <v>0</v>
      </c>
      <c r="D674" s="33">
        <v>0</v>
      </c>
      <c r="E674" s="33">
        <f t="shared" si="144"/>
        <v>0</v>
      </c>
      <c r="F674" s="33">
        <v>0</v>
      </c>
      <c r="G674" s="33">
        <f t="shared" si="146"/>
        <v>0</v>
      </c>
      <c r="H674" s="34">
        <f t="shared" si="143"/>
        <v>0</v>
      </c>
    </row>
    <row r="675" spans="1:9" s="16" customFormat="1" ht="15" x14ac:dyDescent="0.25">
      <c r="A675" s="27">
        <v>62700</v>
      </c>
      <c r="B675" s="1" t="s">
        <v>553</v>
      </c>
      <c r="C675" s="7">
        <v>0</v>
      </c>
      <c r="D675" s="7">
        <v>0</v>
      </c>
      <c r="E675" s="7">
        <f t="shared" si="144"/>
        <v>0</v>
      </c>
      <c r="F675" s="7">
        <v>0</v>
      </c>
      <c r="G675" s="7">
        <f t="shared" si="146"/>
        <v>0</v>
      </c>
      <c r="H675" s="41">
        <f t="shared" si="143"/>
        <v>0</v>
      </c>
      <c r="I675" s="19"/>
    </row>
    <row r="676" spans="1:9" x14ac:dyDescent="0.2">
      <c r="A676" s="28">
        <v>62701</v>
      </c>
      <c r="B676" s="29" t="s">
        <v>554</v>
      </c>
      <c r="C676" s="33">
        <v>0</v>
      </c>
      <c r="D676" s="33">
        <v>0</v>
      </c>
      <c r="E676" s="33">
        <f t="shared" si="144"/>
        <v>0</v>
      </c>
      <c r="F676" s="33">
        <v>0</v>
      </c>
      <c r="G676" s="33">
        <f t="shared" si="146"/>
        <v>0</v>
      </c>
      <c r="H676" s="34">
        <f t="shared" si="143"/>
        <v>0</v>
      </c>
    </row>
    <row r="677" spans="1:9" x14ac:dyDescent="0.2">
      <c r="A677" s="28">
        <v>62702</v>
      </c>
      <c r="B677" s="29" t="s">
        <v>555</v>
      </c>
      <c r="C677" s="33">
        <v>0</v>
      </c>
      <c r="D677" s="33">
        <v>0</v>
      </c>
      <c r="E677" s="33">
        <f t="shared" si="144"/>
        <v>0</v>
      </c>
      <c r="F677" s="33">
        <v>0</v>
      </c>
      <c r="G677" s="33">
        <f t="shared" si="146"/>
        <v>0</v>
      </c>
      <c r="H677" s="34">
        <f t="shared" si="143"/>
        <v>0</v>
      </c>
    </row>
    <row r="678" spans="1:9" x14ac:dyDescent="0.2">
      <c r="A678" s="28">
        <v>62703</v>
      </c>
      <c r="B678" s="29" t="s">
        <v>556</v>
      </c>
      <c r="C678" s="33">
        <v>0</v>
      </c>
      <c r="D678" s="33">
        <v>0</v>
      </c>
      <c r="E678" s="33">
        <f t="shared" si="144"/>
        <v>0</v>
      </c>
      <c r="F678" s="33">
        <v>0</v>
      </c>
      <c r="G678" s="33">
        <f t="shared" si="146"/>
        <v>0</v>
      </c>
      <c r="H678" s="34">
        <f t="shared" si="143"/>
        <v>0</v>
      </c>
    </row>
    <row r="679" spans="1:9" x14ac:dyDescent="0.2">
      <c r="A679" s="28">
        <v>62704</v>
      </c>
      <c r="B679" s="29" t="s">
        <v>557</v>
      </c>
      <c r="C679" s="33">
        <v>0</v>
      </c>
      <c r="D679" s="33">
        <v>0</v>
      </c>
      <c r="E679" s="33">
        <f t="shared" si="144"/>
        <v>0</v>
      </c>
      <c r="F679" s="33">
        <v>0</v>
      </c>
      <c r="G679" s="33">
        <f t="shared" si="146"/>
        <v>0</v>
      </c>
      <c r="H679" s="34">
        <f t="shared" si="143"/>
        <v>0</v>
      </c>
    </row>
    <row r="680" spans="1:9" x14ac:dyDescent="0.2">
      <c r="A680" s="28">
        <v>62705</v>
      </c>
      <c r="B680" s="29" t="s">
        <v>558</v>
      </c>
      <c r="C680" s="33">
        <v>0</v>
      </c>
      <c r="D680" s="33">
        <v>0</v>
      </c>
      <c r="E680" s="33">
        <f t="shared" si="144"/>
        <v>0</v>
      </c>
      <c r="F680" s="33">
        <v>0</v>
      </c>
      <c r="G680" s="33">
        <f t="shared" si="146"/>
        <v>0</v>
      </c>
      <c r="H680" s="34">
        <f t="shared" si="143"/>
        <v>0</v>
      </c>
    </row>
    <row r="681" spans="1:9" x14ac:dyDescent="0.2">
      <c r="A681" s="28">
        <v>62706</v>
      </c>
      <c r="B681" s="29" t="s">
        <v>559</v>
      </c>
      <c r="C681" s="33">
        <v>0</v>
      </c>
      <c r="D681" s="33">
        <v>0</v>
      </c>
      <c r="E681" s="33">
        <f t="shared" si="144"/>
        <v>0</v>
      </c>
      <c r="F681" s="33">
        <v>0</v>
      </c>
      <c r="G681" s="33">
        <f t="shared" si="146"/>
        <v>0</v>
      </c>
      <c r="H681" s="34">
        <f t="shared" si="143"/>
        <v>0</v>
      </c>
    </row>
    <row r="682" spans="1:9" x14ac:dyDescent="0.2">
      <c r="A682" s="28">
        <v>62707</v>
      </c>
      <c r="B682" s="29" t="s">
        <v>484</v>
      </c>
      <c r="C682" s="33">
        <v>0</v>
      </c>
      <c r="D682" s="33">
        <v>0</v>
      </c>
      <c r="E682" s="33">
        <f t="shared" si="144"/>
        <v>0</v>
      </c>
      <c r="F682" s="33">
        <v>0</v>
      </c>
      <c r="G682" s="33">
        <f t="shared" si="146"/>
        <v>0</v>
      </c>
      <c r="H682" s="34">
        <f t="shared" si="143"/>
        <v>0</v>
      </c>
    </row>
    <row r="683" spans="1:9" s="16" customFormat="1" ht="15" x14ac:dyDescent="0.25">
      <c r="A683" s="27">
        <v>62900</v>
      </c>
      <c r="B683" s="3" t="s">
        <v>560</v>
      </c>
      <c r="C683" s="7">
        <v>0</v>
      </c>
      <c r="D683" s="7">
        <v>0</v>
      </c>
      <c r="E683" s="7">
        <f t="shared" si="144"/>
        <v>0</v>
      </c>
      <c r="F683" s="7">
        <v>0</v>
      </c>
      <c r="G683" s="7">
        <f t="shared" si="146"/>
        <v>0</v>
      </c>
      <c r="H683" s="41">
        <f t="shared" si="143"/>
        <v>0</v>
      </c>
      <c r="I683" s="19"/>
    </row>
    <row r="684" spans="1:9" x14ac:dyDescent="0.2">
      <c r="A684" s="28">
        <v>62901</v>
      </c>
      <c r="B684" s="29" t="s">
        <v>561</v>
      </c>
      <c r="C684" s="33">
        <v>0</v>
      </c>
      <c r="D684" s="33">
        <v>0</v>
      </c>
      <c r="E684" s="33">
        <f t="shared" si="144"/>
        <v>0</v>
      </c>
      <c r="F684" s="33">
        <v>0</v>
      </c>
      <c r="G684" s="33">
        <f t="shared" si="146"/>
        <v>0</v>
      </c>
      <c r="H684" s="34">
        <f t="shared" si="143"/>
        <v>0</v>
      </c>
    </row>
    <row r="685" spans="1:9" x14ac:dyDescent="0.2">
      <c r="A685" s="28">
        <v>62902</v>
      </c>
      <c r="B685" s="29" t="s">
        <v>562</v>
      </c>
      <c r="C685" s="33">
        <v>0</v>
      </c>
      <c r="D685" s="33">
        <v>0</v>
      </c>
      <c r="E685" s="33">
        <f t="shared" si="144"/>
        <v>0</v>
      </c>
      <c r="F685" s="33">
        <v>0</v>
      </c>
      <c r="G685" s="33">
        <f t="shared" si="146"/>
        <v>0</v>
      </c>
      <c r="H685" s="34">
        <f t="shared" si="143"/>
        <v>0</v>
      </c>
    </row>
    <row r="686" spans="1:9" x14ac:dyDescent="0.2">
      <c r="A686" s="28">
        <v>62903</v>
      </c>
      <c r="B686" s="29" t="s">
        <v>563</v>
      </c>
      <c r="C686" s="33">
        <v>0</v>
      </c>
      <c r="D686" s="33">
        <v>0</v>
      </c>
      <c r="E686" s="33">
        <f t="shared" si="144"/>
        <v>0</v>
      </c>
      <c r="F686" s="33">
        <v>0</v>
      </c>
      <c r="G686" s="33">
        <f t="shared" si="146"/>
        <v>0</v>
      </c>
      <c r="H686" s="34">
        <f t="shared" si="143"/>
        <v>0</v>
      </c>
    </row>
    <row r="687" spans="1:9" x14ac:dyDescent="0.2">
      <c r="A687" s="28">
        <v>62904</v>
      </c>
      <c r="B687" s="29" t="s">
        <v>484</v>
      </c>
      <c r="C687" s="33">
        <v>0</v>
      </c>
      <c r="D687" s="33">
        <v>0</v>
      </c>
      <c r="E687" s="33">
        <f t="shared" si="144"/>
        <v>0</v>
      </c>
      <c r="F687" s="33">
        <v>0</v>
      </c>
      <c r="G687" s="33">
        <f t="shared" si="146"/>
        <v>0</v>
      </c>
      <c r="H687" s="34">
        <f t="shared" si="143"/>
        <v>0</v>
      </c>
    </row>
    <row r="688" spans="1:9" x14ac:dyDescent="0.2">
      <c r="A688" s="28">
        <v>62905</v>
      </c>
      <c r="B688" s="29" t="s">
        <v>582</v>
      </c>
      <c r="C688" s="33">
        <v>0</v>
      </c>
      <c r="D688" s="33">
        <v>0</v>
      </c>
      <c r="E688" s="33">
        <f t="shared" si="144"/>
        <v>0</v>
      </c>
      <c r="F688" s="33">
        <v>0</v>
      </c>
      <c r="G688" s="33">
        <f t="shared" si="146"/>
        <v>0</v>
      </c>
      <c r="H688" s="34">
        <f t="shared" si="143"/>
        <v>0</v>
      </c>
    </row>
    <row r="689" spans="1:9" x14ac:dyDescent="0.2">
      <c r="A689" s="28">
        <v>62906</v>
      </c>
      <c r="B689" s="24" t="s">
        <v>583</v>
      </c>
      <c r="C689" s="33">
        <v>0</v>
      </c>
      <c r="D689" s="33">
        <v>0</v>
      </c>
      <c r="E689" s="33">
        <f t="shared" si="144"/>
        <v>0</v>
      </c>
      <c r="F689" s="33">
        <v>0</v>
      </c>
      <c r="G689" s="33">
        <f t="shared" si="146"/>
        <v>0</v>
      </c>
      <c r="H689" s="34">
        <f t="shared" si="143"/>
        <v>0</v>
      </c>
    </row>
    <row r="690" spans="1:9" x14ac:dyDescent="0.2">
      <c r="A690" s="28">
        <v>62907</v>
      </c>
      <c r="B690" s="24" t="s">
        <v>584</v>
      </c>
      <c r="C690" s="33">
        <v>0</v>
      </c>
      <c r="D690" s="33">
        <v>0</v>
      </c>
      <c r="E690" s="33">
        <f t="shared" si="144"/>
        <v>0</v>
      </c>
      <c r="F690" s="33">
        <v>0</v>
      </c>
      <c r="G690" s="33">
        <f t="shared" si="146"/>
        <v>0</v>
      </c>
      <c r="H690" s="34">
        <f t="shared" si="143"/>
        <v>0</v>
      </c>
    </row>
    <row r="691" spans="1:9" s="16" customFormat="1" ht="15" x14ac:dyDescent="0.25">
      <c r="A691" s="27">
        <v>63000</v>
      </c>
      <c r="B691" s="3" t="s">
        <v>585</v>
      </c>
      <c r="C691" s="7">
        <v>0</v>
      </c>
      <c r="D691" s="7">
        <v>0</v>
      </c>
      <c r="E691" s="7">
        <f t="shared" si="144"/>
        <v>0</v>
      </c>
      <c r="F691" s="7">
        <v>0</v>
      </c>
      <c r="G691" s="7">
        <f t="shared" si="146"/>
        <v>0</v>
      </c>
      <c r="H691" s="41">
        <f t="shared" si="143"/>
        <v>0</v>
      </c>
      <c r="I691" s="19"/>
    </row>
    <row r="692" spans="1:9" ht="22.5" x14ac:dyDescent="0.2">
      <c r="A692" s="28">
        <v>63100</v>
      </c>
      <c r="B692" s="29" t="s">
        <v>586</v>
      </c>
      <c r="C692" s="33">
        <v>0</v>
      </c>
      <c r="D692" s="33">
        <v>0</v>
      </c>
      <c r="E692" s="33">
        <f t="shared" si="144"/>
        <v>0</v>
      </c>
      <c r="F692" s="33">
        <v>0</v>
      </c>
      <c r="G692" s="33">
        <f t="shared" si="146"/>
        <v>0</v>
      </c>
      <c r="H692" s="34">
        <f t="shared" ref="H692:H755" si="147">+E692-F692</f>
        <v>0</v>
      </c>
    </row>
    <row r="693" spans="1:9" x14ac:dyDescent="0.2">
      <c r="A693" s="28">
        <v>63101</v>
      </c>
      <c r="B693" s="29" t="s">
        <v>587</v>
      </c>
      <c r="C693" s="33">
        <v>0</v>
      </c>
      <c r="D693" s="33">
        <v>0</v>
      </c>
      <c r="E693" s="33">
        <f t="shared" si="144"/>
        <v>0</v>
      </c>
      <c r="F693" s="33">
        <v>0</v>
      </c>
      <c r="G693" s="33">
        <f t="shared" si="146"/>
        <v>0</v>
      </c>
      <c r="H693" s="34">
        <f t="shared" si="147"/>
        <v>0</v>
      </c>
    </row>
    <row r="694" spans="1:9" x14ac:dyDescent="0.2">
      <c r="A694" s="28">
        <v>63102</v>
      </c>
      <c r="B694" s="29" t="s">
        <v>588</v>
      </c>
      <c r="C694" s="33">
        <v>0</v>
      </c>
      <c r="D694" s="33">
        <v>0</v>
      </c>
      <c r="E694" s="33">
        <f t="shared" si="144"/>
        <v>0</v>
      </c>
      <c r="F694" s="33">
        <v>0</v>
      </c>
      <c r="G694" s="33">
        <f t="shared" si="146"/>
        <v>0</v>
      </c>
      <c r="H694" s="34">
        <f t="shared" si="147"/>
        <v>0</v>
      </c>
    </row>
    <row r="695" spans="1:9" s="16" customFormat="1" ht="15" x14ac:dyDescent="0.25">
      <c r="A695" s="27">
        <v>63200</v>
      </c>
      <c r="B695" s="3" t="s">
        <v>589</v>
      </c>
      <c r="C695" s="7">
        <v>0</v>
      </c>
      <c r="D695" s="7">
        <v>0</v>
      </c>
      <c r="E695" s="7">
        <f t="shared" si="144"/>
        <v>0</v>
      </c>
      <c r="F695" s="7">
        <v>0</v>
      </c>
      <c r="G695" s="7">
        <f t="shared" si="146"/>
        <v>0</v>
      </c>
      <c r="H695" s="41">
        <f t="shared" si="147"/>
        <v>0</v>
      </c>
      <c r="I695" s="19"/>
    </row>
    <row r="696" spans="1:9" x14ac:dyDescent="0.2">
      <c r="A696" s="28">
        <v>63201</v>
      </c>
      <c r="B696" s="29" t="s">
        <v>590</v>
      </c>
      <c r="C696" s="33">
        <v>0</v>
      </c>
      <c r="D696" s="33">
        <v>0</v>
      </c>
      <c r="E696" s="33">
        <f t="shared" si="144"/>
        <v>0</v>
      </c>
      <c r="F696" s="33">
        <v>0</v>
      </c>
      <c r="G696" s="33">
        <f t="shared" si="146"/>
        <v>0</v>
      </c>
      <c r="H696" s="34">
        <f t="shared" si="147"/>
        <v>0</v>
      </c>
    </row>
    <row r="697" spans="1:9" x14ac:dyDescent="0.2">
      <c r="A697" s="28">
        <v>63202</v>
      </c>
      <c r="B697" s="29" t="s">
        <v>591</v>
      </c>
      <c r="C697" s="33">
        <v>0</v>
      </c>
      <c r="D697" s="33">
        <v>0</v>
      </c>
      <c r="E697" s="33">
        <f t="shared" si="144"/>
        <v>0</v>
      </c>
      <c r="F697" s="33">
        <v>0</v>
      </c>
      <c r="G697" s="33">
        <f t="shared" si="146"/>
        <v>0</v>
      </c>
      <c r="H697" s="34">
        <f t="shared" si="147"/>
        <v>0</v>
      </c>
    </row>
    <row r="698" spans="1:9" ht="15" thickBot="1" x14ac:dyDescent="0.25">
      <c r="A698" s="42">
        <v>63203</v>
      </c>
      <c r="B698" s="43" t="s">
        <v>592</v>
      </c>
      <c r="C698" s="49">
        <v>0</v>
      </c>
      <c r="D698" s="49">
        <v>0</v>
      </c>
      <c r="E698" s="49">
        <f t="shared" si="144"/>
        <v>0</v>
      </c>
      <c r="F698" s="49">
        <v>0</v>
      </c>
      <c r="G698" s="49">
        <f t="shared" si="146"/>
        <v>0</v>
      </c>
      <c r="H698" s="50">
        <f t="shared" si="147"/>
        <v>0</v>
      </c>
    </row>
    <row r="699" spans="1:9" s="16" customFormat="1" ht="15" x14ac:dyDescent="0.25">
      <c r="A699" s="73">
        <v>70000</v>
      </c>
      <c r="B699" s="74" t="s">
        <v>593</v>
      </c>
      <c r="C699" s="79">
        <f>+C725</f>
        <v>3609</v>
      </c>
      <c r="D699" s="79">
        <f t="shared" ref="D699:F699" si="148">+D725</f>
        <v>0</v>
      </c>
      <c r="E699" s="79">
        <f t="shared" si="144"/>
        <v>3609</v>
      </c>
      <c r="F699" s="79">
        <f t="shared" si="148"/>
        <v>0</v>
      </c>
      <c r="G699" s="79">
        <f t="shared" si="146"/>
        <v>0</v>
      </c>
      <c r="H699" s="76">
        <f t="shared" si="147"/>
        <v>3609</v>
      </c>
      <c r="I699" s="19"/>
    </row>
    <row r="700" spans="1:9" x14ac:dyDescent="0.2">
      <c r="A700" s="28">
        <v>71000</v>
      </c>
      <c r="B700" s="29" t="s">
        <v>594</v>
      </c>
      <c r="C700" s="33">
        <f>+C701+C702+C701</f>
        <v>0</v>
      </c>
      <c r="D700" s="33">
        <f t="shared" ref="D700:F700" si="149">+D701+D702+D701</f>
        <v>0</v>
      </c>
      <c r="E700" s="33">
        <f t="shared" si="144"/>
        <v>0</v>
      </c>
      <c r="F700" s="33">
        <f t="shared" si="149"/>
        <v>0</v>
      </c>
      <c r="G700" s="33">
        <f t="shared" si="146"/>
        <v>0</v>
      </c>
      <c r="H700" s="26">
        <f t="shared" si="147"/>
        <v>0</v>
      </c>
    </row>
    <row r="701" spans="1:9" ht="22.5" x14ac:dyDescent="0.2">
      <c r="A701" s="28">
        <v>71100</v>
      </c>
      <c r="B701" s="29" t="s">
        <v>595</v>
      </c>
      <c r="C701" s="33">
        <v>0</v>
      </c>
      <c r="D701" s="33">
        <v>0</v>
      </c>
      <c r="E701" s="33">
        <f t="shared" si="144"/>
        <v>0</v>
      </c>
      <c r="F701" s="33">
        <v>0</v>
      </c>
      <c r="G701" s="33">
        <f t="shared" si="146"/>
        <v>0</v>
      </c>
      <c r="H701" s="34">
        <f t="shared" si="147"/>
        <v>0</v>
      </c>
    </row>
    <row r="702" spans="1:9" ht="22.5" x14ac:dyDescent="0.2">
      <c r="A702" s="28">
        <v>71101</v>
      </c>
      <c r="B702" s="29" t="s">
        <v>596</v>
      </c>
      <c r="C702" s="33">
        <v>0</v>
      </c>
      <c r="D702" s="33">
        <v>0</v>
      </c>
      <c r="E702" s="33">
        <f t="shared" si="144"/>
        <v>0</v>
      </c>
      <c r="F702" s="33">
        <v>0</v>
      </c>
      <c r="G702" s="33">
        <f t="shared" si="146"/>
        <v>0</v>
      </c>
      <c r="H702" s="34">
        <f t="shared" si="147"/>
        <v>0</v>
      </c>
    </row>
    <row r="703" spans="1:9" ht="22.5" x14ac:dyDescent="0.2">
      <c r="A703" s="28">
        <v>71200</v>
      </c>
      <c r="B703" s="29" t="s">
        <v>597</v>
      </c>
      <c r="C703" s="33">
        <f>+C704</f>
        <v>0</v>
      </c>
      <c r="D703" s="33">
        <f t="shared" ref="D703:F706" si="150">+D704</f>
        <v>0</v>
      </c>
      <c r="E703" s="33">
        <f t="shared" si="144"/>
        <v>0</v>
      </c>
      <c r="F703" s="33">
        <f t="shared" si="150"/>
        <v>0</v>
      </c>
      <c r="G703" s="33">
        <f t="shared" si="146"/>
        <v>0</v>
      </c>
      <c r="H703" s="26">
        <f t="shared" si="147"/>
        <v>0</v>
      </c>
    </row>
    <row r="704" spans="1:9" x14ac:dyDescent="0.2">
      <c r="A704" s="28">
        <v>71201</v>
      </c>
      <c r="B704" s="29" t="s">
        <v>598</v>
      </c>
      <c r="C704" s="33">
        <f t="shared" ref="C704:C705" si="151">+C705</f>
        <v>0</v>
      </c>
      <c r="D704" s="33">
        <f t="shared" si="150"/>
        <v>0</v>
      </c>
      <c r="E704" s="33">
        <f t="shared" si="144"/>
        <v>0</v>
      </c>
      <c r="F704" s="33">
        <f t="shared" si="150"/>
        <v>0</v>
      </c>
      <c r="G704" s="33">
        <f t="shared" si="146"/>
        <v>0</v>
      </c>
      <c r="H704" s="34">
        <f t="shared" si="147"/>
        <v>0</v>
      </c>
    </row>
    <row r="705" spans="1:8" x14ac:dyDescent="0.2">
      <c r="A705" s="28">
        <v>72000</v>
      </c>
      <c r="B705" s="29" t="s">
        <v>599</v>
      </c>
      <c r="C705" s="33">
        <f t="shared" si="151"/>
        <v>0</v>
      </c>
      <c r="D705" s="33">
        <f t="shared" si="150"/>
        <v>0</v>
      </c>
      <c r="E705" s="33">
        <f t="shared" si="144"/>
        <v>0</v>
      </c>
      <c r="F705" s="33">
        <f t="shared" si="150"/>
        <v>0</v>
      </c>
      <c r="G705" s="33">
        <f t="shared" si="146"/>
        <v>0</v>
      </c>
      <c r="H705" s="34">
        <f t="shared" si="147"/>
        <v>0</v>
      </c>
    </row>
    <row r="706" spans="1:8" x14ac:dyDescent="0.2">
      <c r="A706" s="28">
        <v>72700</v>
      </c>
      <c r="B706" s="29" t="s">
        <v>600</v>
      </c>
      <c r="C706" s="33">
        <f>+C707</f>
        <v>0</v>
      </c>
      <c r="D706" s="33">
        <f t="shared" si="150"/>
        <v>0</v>
      </c>
      <c r="E706" s="33">
        <f t="shared" si="144"/>
        <v>0</v>
      </c>
      <c r="F706" s="33">
        <f t="shared" si="150"/>
        <v>0</v>
      </c>
      <c r="G706" s="33">
        <f t="shared" si="146"/>
        <v>0</v>
      </c>
      <c r="H706" s="26">
        <f t="shared" si="147"/>
        <v>0</v>
      </c>
    </row>
    <row r="707" spans="1:8" x14ac:dyDescent="0.2">
      <c r="A707" s="28">
        <v>72701</v>
      </c>
      <c r="B707" s="29" t="s">
        <v>601</v>
      </c>
      <c r="C707" s="33">
        <v>0</v>
      </c>
      <c r="D707" s="33">
        <v>0</v>
      </c>
      <c r="E707" s="33">
        <f t="shared" si="144"/>
        <v>0</v>
      </c>
      <c r="F707" s="33">
        <v>0</v>
      </c>
      <c r="G707" s="33">
        <f t="shared" si="146"/>
        <v>0</v>
      </c>
      <c r="H707" s="34">
        <f t="shared" si="147"/>
        <v>0</v>
      </c>
    </row>
    <row r="708" spans="1:8" x14ac:dyDescent="0.2">
      <c r="A708" s="28">
        <v>72800</v>
      </c>
      <c r="B708" s="29" t="s">
        <v>602</v>
      </c>
      <c r="C708" s="33">
        <v>0</v>
      </c>
      <c r="D708" s="33">
        <v>0</v>
      </c>
      <c r="E708" s="33">
        <f t="shared" si="144"/>
        <v>0</v>
      </c>
      <c r="F708" s="33">
        <v>0</v>
      </c>
      <c r="G708" s="33">
        <f t="shared" si="146"/>
        <v>0</v>
      </c>
      <c r="H708" s="34">
        <f t="shared" si="147"/>
        <v>0</v>
      </c>
    </row>
    <row r="709" spans="1:8" x14ac:dyDescent="0.2">
      <c r="A709" s="28">
        <v>72801</v>
      </c>
      <c r="B709" s="29" t="s">
        <v>603</v>
      </c>
      <c r="C709" s="33">
        <v>0</v>
      </c>
      <c r="D709" s="33">
        <v>0</v>
      </c>
      <c r="E709" s="33">
        <f t="shared" si="144"/>
        <v>0</v>
      </c>
      <c r="F709" s="33">
        <v>0</v>
      </c>
      <c r="G709" s="33">
        <f t="shared" si="146"/>
        <v>0</v>
      </c>
      <c r="H709" s="34">
        <f t="shared" si="147"/>
        <v>0</v>
      </c>
    </row>
    <row r="710" spans="1:8" x14ac:dyDescent="0.2">
      <c r="A710" s="28">
        <v>73000</v>
      </c>
      <c r="B710" s="29" t="s">
        <v>604</v>
      </c>
      <c r="C710" s="33">
        <v>0</v>
      </c>
      <c r="D710" s="33">
        <v>0</v>
      </c>
      <c r="E710" s="33">
        <f t="shared" si="144"/>
        <v>0</v>
      </c>
      <c r="F710" s="33">
        <v>0</v>
      </c>
      <c r="G710" s="33">
        <f t="shared" si="146"/>
        <v>0</v>
      </c>
      <c r="H710" s="34">
        <f t="shared" si="147"/>
        <v>0</v>
      </c>
    </row>
    <row r="711" spans="1:8" x14ac:dyDescent="0.2">
      <c r="A711" s="28">
        <v>73100</v>
      </c>
      <c r="B711" s="29" t="s">
        <v>605</v>
      </c>
      <c r="C711" s="33">
        <v>0</v>
      </c>
      <c r="D711" s="33">
        <v>0</v>
      </c>
      <c r="E711" s="33">
        <f t="shared" si="144"/>
        <v>0</v>
      </c>
      <c r="F711" s="33">
        <v>0</v>
      </c>
      <c r="G711" s="33">
        <f t="shared" si="146"/>
        <v>0</v>
      </c>
      <c r="H711" s="34">
        <f t="shared" si="147"/>
        <v>0</v>
      </c>
    </row>
    <row r="712" spans="1:8" x14ac:dyDescent="0.2">
      <c r="A712" s="28">
        <v>73101</v>
      </c>
      <c r="B712" s="29" t="s">
        <v>606</v>
      </c>
      <c r="C712" s="33">
        <v>0</v>
      </c>
      <c r="D712" s="33">
        <v>0</v>
      </c>
      <c r="E712" s="33">
        <f t="shared" ref="E712:E768" si="152">+C712</f>
        <v>0</v>
      </c>
      <c r="F712" s="33">
        <v>0</v>
      </c>
      <c r="G712" s="33">
        <f t="shared" si="146"/>
        <v>0</v>
      </c>
      <c r="H712" s="34">
        <f t="shared" si="147"/>
        <v>0</v>
      </c>
    </row>
    <row r="713" spans="1:8" x14ac:dyDescent="0.2">
      <c r="A713" s="28">
        <v>73200</v>
      </c>
      <c r="B713" s="31" t="s">
        <v>607</v>
      </c>
      <c r="C713" s="33">
        <v>0</v>
      </c>
      <c r="D713" s="33">
        <v>0</v>
      </c>
      <c r="E713" s="33">
        <f t="shared" si="152"/>
        <v>0</v>
      </c>
      <c r="F713" s="33">
        <v>0</v>
      </c>
      <c r="G713" s="33">
        <f t="shared" ref="G713:G769" si="153">+F713</f>
        <v>0</v>
      </c>
      <c r="H713" s="34">
        <f t="shared" si="147"/>
        <v>0</v>
      </c>
    </row>
    <row r="714" spans="1:8" x14ac:dyDescent="0.2">
      <c r="A714" s="28">
        <v>73300</v>
      </c>
      <c r="B714" s="31" t="s">
        <v>608</v>
      </c>
      <c r="C714" s="33">
        <v>0</v>
      </c>
      <c r="D714" s="33">
        <v>0</v>
      </c>
      <c r="E714" s="33">
        <f t="shared" si="152"/>
        <v>0</v>
      </c>
      <c r="F714" s="33">
        <v>0</v>
      </c>
      <c r="G714" s="33">
        <f t="shared" si="153"/>
        <v>0</v>
      </c>
      <c r="H714" s="34">
        <f t="shared" si="147"/>
        <v>0</v>
      </c>
    </row>
    <row r="715" spans="1:8" x14ac:dyDescent="0.2">
      <c r="A715" s="28">
        <v>73400</v>
      </c>
      <c r="B715" s="31" t="s">
        <v>609</v>
      </c>
      <c r="C715" s="33">
        <v>0</v>
      </c>
      <c r="D715" s="33">
        <v>0</v>
      </c>
      <c r="E715" s="33">
        <f t="shared" si="152"/>
        <v>0</v>
      </c>
      <c r="F715" s="33">
        <v>0</v>
      </c>
      <c r="G715" s="33">
        <f t="shared" si="153"/>
        <v>0</v>
      </c>
      <c r="H715" s="34">
        <f t="shared" si="147"/>
        <v>0</v>
      </c>
    </row>
    <row r="716" spans="1:8" x14ac:dyDescent="0.2">
      <c r="A716" s="28">
        <v>73500</v>
      </c>
      <c r="B716" s="31" t="s">
        <v>610</v>
      </c>
      <c r="C716" s="33">
        <v>0</v>
      </c>
      <c r="D716" s="33">
        <v>0</v>
      </c>
      <c r="E716" s="33">
        <f t="shared" si="152"/>
        <v>0</v>
      </c>
      <c r="F716" s="33">
        <v>0</v>
      </c>
      <c r="G716" s="33">
        <f t="shared" si="153"/>
        <v>0</v>
      </c>
      <c r="H716" s="34">
        <f t="shared" si="147"/>
        <v>0</v>
      </c>
    </row>
    <row r="717" spans="1:8" x14ac:dyDescent="0.2">
      <c r="A717" s="28">
        <v>73900</v>
      </c>
      <c r="B717" s="31" t="s">
        <v>611</v>
      </c>
      <c r="C717" s="33">
        <v>0</v>
      </c>
      <c r="D717" s="33">
        <v>0</v>
      </c>
      <c r="E717" s="33">
        <f t="shared" si="152"/>
        <v>0</v>
      </c>
      <c r="F717" s="33">
        <v>0</v>
      </c>
      <c r="G717" s="33">
        <f t="shared" si="153"/>
        <v>0</v>
      </c>
      <c r="H717" s="34">
        <f t="shared" si="147"/>
        <v>0</v>
      </c>
    </row>
    <row r="718" spans="1:8" x14ac:dyDescent="0.2">
      <c r="A718" s="28"/>
      <c r="B718" s="29" t="s">
        <v>612</v>
      </c>
      <c r="C718" s="33">
        <v>0</v>
      </c>
      <c r="D718" s="33">
        <v>0</v>
      </c>
      <c r="E718" s="33">
        <f t="shared" si="152"/>
        <v>0</v>
      </c>
      <c r="F718" s="33">
        <v>0</v>
      </c>
      <c r="G718" s="33">
        <f t="shared" si="153"/>
        <v>0</v>
      </c>
      <c r="H718" s="34">
        <f t="shared" si="147"/>
        <v>0</v>
      </c>
    </row>
    <row r="719" spans="1:8" x14ac:dyDescent="0.2">
      <c r="A719" s="28"/>
      <c r="B719" s="29" t="s">
        <v>613</v>
      </c>
      <c r="C719" s="33">
        <v>0</v>
      </c>
      <c r="D719" s="33">
        <v>0</v>
      </c>
      <c r="E719" s="33">
        <f t="shared" si="152"/>
        <v>0</v>
      </c>
      <c r="F719" s="33">
        <v>0</v>
      </c>
      <c r="G719" s="33">
        <f t="shared" si="153"/>
        <v>0</v>
      </c>
      <c r="H719" s="34">
        <f t="shared" si="147"/>
        <v>0</v>
      </c>
    </row>
    <row r="720" spans="1:8" x14ac:dyDescent="0.2">
      <c r="A720" s="28"/>
      <c r="B720" s="29" t="s">
        <v>614</v>
      </c>
      <c r="C720" s="33">
        <v>0</v>
      </c>
      <c r="D720" s="33">
        <v>0</v>
      </c>
      <c r="E720" s="33">
        <f t="shared" si="152"/>
        <v>0</v>
      </c>
      <c r="F720" s="33">
        <v>0</v>
      </c>
      <c r="G720" s="33">
        <f t="shared" si="153"/>
        <v>0</v>
      </c>
      <c r="H720" s="34">
        <f t="shared" si="147"/>
        <v>0</v>
      </c>
    </row>
    <row r="721" spans="1:9" x14ac:dyDescent="0.2">
      <c r="A721" s="28">
        <v>79000</v>
      </c>
      <c r="B721" s="29" t="s">
        <v>615</v>
      </c>
      <c r="C721" s="33">
        <v>0</v>
      </c>
      <c r="D721" s="33">
        <v>0</v>
      </c>
      <c r="E721" s="33">
        <f t="shared" si="152"/>
        <v>0</v>
      </c>
      <c r="F721" s="33">
        <v>0</v>
      </c>
      <c r="G721" s="33">
        <f t="shared" si="153"/>
        <v>0</v>
      </c>
      <c r="H721" s="34">
        <f t="shared" si="147"/>
        <v>0</v>
      </c>
    </row>
    <row r="722" spans="1:9" x14ac:dyDescent="0.2">
      <c r="A722" s="28">
        <v>79100</v>
      </c>
      <c r="B722" s="29" t="s">
        <v>616</v>
      </c>
      <c r="C722" s="33">
        <v>0</v>
      </c>
      <c r="D722" s="33">
        <v>0</v>
      </c>
      <c r="E722" s="33">
        <f t="shared" si="152"/>
        <v>0</v>
      </c>
      <c r="F722" s="33">
        <v>0</v>
      </c>
      <c r="G722" s="33">
        <f t="shared" si="153"/>
        <v>0</v>
      </c>
      <c r="H722" s="34">
        <f t="shared" si="147"/>
        <v>0</v>
      </c>
    </row>
    <row r="723" spans="1:9" x14ac:dyDescent="0.2">
      <c r="A723" s="28">
        <v>79101</v>
      </c>
      <c r="B723" s="29" t="s">
        <v>617</v>
      </c>
      <c r="C723" s="33">
        <v>0</v>
      </c>
      <c r="D723" s="33">
        <v>0</v>
      </c>
      <c r="E723" s="33">
        <f t="shared" si="152"/>
        <v>0</v>
      </c>
      <c r="F723" s="33">
        <v>0</v>
      </c>
      <c r="G723" s="33">
        <f t="shared" si="153"/>
        <v>0</v>
      </c>
      <c r="H723" s="34">
        <f t="shared" si="147"/>
        <v>0</v>
      </c>
    </row>
    <row r="724" spans="1:9" x14ac:dyDescent="0.2">
      <c r="A724" s="28">
        <v>79200</v>
      </c>
      <c r="B724" s="29" t="s">
        <v>618</v>
      </c>
      <c r="C724" s="33">
        <v>0</v>
      </c>
      <c r="D724" s="33">
        <v>0</v>
      </c>
      <c r="E724" s="33">
        <f t="shared" si="152"/>
        <v>0</v>
      </c>
      <c r="F724" s="33">
        <v>0</v>
      </c>
      <c r="G724" s="33">
        <f t="shared" si="153"/>
        <v>0</v>
      </c>
      <c r="H724" s="34">
        <f t="shared" si="147"/>
        <v>0</v>
      </c>
    </row>
    <row r="725" spans="1:9" s="16" customFormat="1" ht="15" x14ac:dyDescent="0.25">
      <c r="A725" s="27">
        <v>79900</v>
      </c>
      <c r="B725" s="3" t="s">
        <v>619</v>
      </c>
      <c r="C725" s="7">
        <f>+C726</f>
        <v>3609</v>
      </c>
      <c r="D725" s="7">
        <f t="shared" ref="D725:G725" si="154">+D726</f>
        <v>0</v>
      </c>
      <c r="E725" s="7">
        <f t="shared" si="154"/>
        <v>3609</v>
      </c>
      <c r="F725" s="7">
        <f t="shared" si="154"/>
        <v>0</v>
      </c>
      <c r="G725" s="7">
        <f t="shared" si="154"/>
        <v>0</v>
      </c>
      <c r="H725" s="41">
        <f t="shared" si="147"/>
        <v>3609</v>
      </c>
      <c r="I725" s="19"/>
    </row>
    <row r="726" spans="1:9" x14ac:dyDescent="0.2">
      <c r="A726" s="28">
        <v>79901</v>
      </c>
      <c r="B726" s="29" t="s">
        <v>620</v>
      </c>
      <c r="C726" s="33">
        <f>(4812/4)*3</f>
        <v>3609</v>
      </c>
      <c r="D726" s="25">
        <v>0</v>
      </c>
      <c r="E726" s="25">
        <f t="shared" si="152"/>
        <v>3609</v>
      </c>
      <c r="F726" s="25">
        <v>0</v>
      </c>
      <c r="G726" s="25">
        <f t="shared" si="153"/>
        <v>0</v>
      </c>
      <c r="H726" s="26">
        <f t="shared" si="147"/>
        <v>3609</v>
      </c>
    </row>
    <row r="727" spans="1:9" s="16" customFormat="1" ht="15" x14ac:dyDescent="0.25">
      <c r="A727" s="80">
        <v>80000</v>
      </c>
      <c r="B727" s="81" t="s">
        <v>621</v>
      </c>
      <c r="C727" s="82">
        <v>0</v>
      </c>
      <c r="D727" s="82">
        <v>0</v>
      </c>
      <c r="E727" s="82">
        <f t="shared" si="152"/>
        <v>0</v>
      </c>
      <c r="F727" s="82">
        <v>0</v>
      </c>
      <c r="G727" s="82">
        <f t="shared" si="153"/>
        <v>0</v>
      </c>
      <c r="H727" s="83">
        <f t="shared" si="147"/>
        <v>0</v>
      </c>
      <c r="I727" s="19"/>
    </row>
    <row r="728" spans="1:9" x14ac:dyDescent="0.2">
      <c r="A728" s="28">
        <v>80100</v>
      </c>
      <c r="B728" s="29" t="s">
        <v>622</v>
      </c>
      <c r="C728" s="33">
        <v>0</v>
      </c>
      <c r="D728" s="33">
        <v>0</v>
      </c>
      <c r="E728" s="33">
        <f t="shared" si="152"/>
        <v>0</v>
      </c>
      <c r="F728" s="33">
        <v>0</v>
      </c>
      <c r="G728" s="33">
        <f t="shared" si="153"/>
        <v>0</v>
      </c>
      <c r="H728" s="34">
        <f t="shared" si="147"/>
        <v>0</v>
      </c>
    </row>
    <row r="729" spans="1:9" x14ac:dyDescent="0.2">
      <c r="A729" s="28">
        <v>80200</v>
      </c>
      <c r="B729" s="29" t="s">
        <v>623</v>
      </c>
      <c r="C729" s="33">
        <v>0</v>
      </c>
      <c r="D729" s="33">
        <v>0</v>
      </c>
      <c r="E729" s="33">
        <f t="shared" si="152"/>
        <v>0</v>
      </c>
      <c r="F729" s="33">
        <v>0</v>
      </c>
      <c r="G729" s="33">
        <f t="shared" si="153"/>
        <v>0</v>
      </c>
      <c r="H729" s="34">
        <f t="shared" si="147"/>
        <v>0</v>
      </c>
    </row>
    <row r="730" spans="1:9" x14ac:dyDescent="0.2">
      <c r="A730" s="28">
        <v>80300</v>
      </c>
      <c r="B730" s="29" t="s">
        <v>624</v>
      </c>
      <c r="C730" s="33">
        <v>0</v>
      </c>
      <c r="D730" s="33">
        <v>0</v>
      </c>
      <c r="E730" s="33">
        <f t="shared" si="152"/>
        <v>0</v>
      </c>
      <c r="F730" s="33">
        <v>0</v>
      </c>
      <c r="G730" s="33">
        <f t="shared" si="153"/>
        <v>0</v>
      </c>
      <c r="H730" s="34">
        <f t="shared" si="147"/>
        <v>0</v>
      </c>
    </row>
    <row r="731" spans="1:9" s="16" customFormat="1" ht="15" x14ac:dyDescent="0.25">
      <c r="A731" s="80">
        <v>90000</v>
      </c>
      <c r="B731" s="81" t="s">
        <v>625</v>
      </c>
      <c r="C731" s="82">
        <f>+C732</f>
        <v>180000</v>
      </c>
      <c r="D731" s="82">
        <f t="shared" ref="D731:G731" si="155">+D732</f>
        <v>0</v>
      </c>
      <c r="E731" s="82">
        <f t="shared" si="155"/>
        <v>180000</v>
      </c>
      <c r="F731" s="82">
        <f t="shared" si="155"/>
        <v>0</v>
      </c>
      <c r="G731" s="82">
        <f t="shared" si="155"/>
        <v>0</v>
      </c>
      <c r="H731" s="83">
        <f t="shared" si="147"/>
        <v>180000</v>
      </c>
      <c r="I731" s="19"/>
    </row>
    <row r="732" spans="1:9" s="16" customFormat="1" ht="15" x14ac:dyDescent="0.25">
      <c r="A732" s="27">
        <v>91000</v>
      </c>
      <c r="B732" s="3" t="s">
        <v>626</v>
      </c>
      <c r="C732" s="7">
        <f>+C733+C743</f>
        <v>180000</v>
      </c>
      <c r="D732" s="7">
        <f t="shared" ref="D732:G732" si="156">+D733+D743</f>
        <v>0</v>
      </c>
      <c r="E732" s="7">
        <f t="shared" si="156"/>
        <v>180000</v>
      </c>
      <c r="F732" s="7">
        <f t="shared" si="156"/>
        <v>0</v>
      </c>
      <c r="G732" s="7">
        <f t="shared" si="156"/>
        <v>0</v>
      </c>
      <c r="H732" s="41">
        <f t="shared" si="147"/>
        <v>180000</v>
      </c>
      <c r="I732" s="19"/>
    </row>
    <row r="733" spans="1:9" s="16" customFormat="1" ht="15" x14ac:dyDescent="0.25">
      <c r="A733" s="27">
        <v>91100</v>
      </c>
      <c r="B733" s="3" t="s">
        <v>627</v>
      </c>
      <c r="C733" s="7">
        <f>+C734+C735</f>
        <v>163638</v>
      </c>
      <c r="D733" s="7">
        <f t="shared" ref="D733:F733" si="157">+D734+D735</f>
        <v>0</v>
      </c>
      <c r="E733" s="7">
        <f t="shared" si="152"/>
        <v>163638</v>
      </c>
      <c r="F733" s="7">
        <f t="shared" si="157"/>
        <v>0</v>
      </c>
      <c r="G733" s="7">
        <f t="shared" si="153"/>
        <v>0</v>
      </c>
      <c r="H733" s="22">
        <f t="shared" si="147"/>
        <v>163638</v>
      </c>
      <c r="I733" s="19"/>
    </row>
    <row r="734" spans="1:9" x14ac:dyDescent="0.2">
      <c r="A734" s="28">
        <v>91101</v>
      </c>
      <c r="B734" s="29" t="s">
        <v>628</v>
      </c>
      <c r="C734" s="33">
        <v>0</v>
      </c>
      <c r="D734" s="25">
        <v>0</v>
      </c>
      <c r="E734" s="25">
        <f t="shared" si="152"/>
        <v>0</v>
      </c>
      <c r="F734" s="25">
        <v>0</v>
      </c>
      <c r="G734" s="25">
        <f t="shared" si="153"/>
        <v>0</v>
      </c>
      <c r="H734" s="26">
        <f t="shared" si="147"/>
        <v>0</v>
      </c>
    </row>
    <row r="735" spans="1:9" x14ac:dyDescent="0.2">
      <c r="A735" s="28">
        <v>91102</v>
      </c>
      <c r="B735" s="29" t="s">
        <v>629</v>
      </c>
      <c r="C735" s="33">
        <f>(218184/4)*3</f>
        <v>163638</v>
      </c>
      <c r="D735" s="25">
        <v>0</v>
      </c>
      <c r="E735" s="25">
        <f t="shared" si="152"/>
        <v>163638</v>
      </c>
      <c r="F735" s="25">
        <v>0</v>
      </c>
      <c r="G735" s="25">
        <f t="shared" si="153"/>
        <v>0</v>
      </c>
      <c r="H735" s="26">
        <f t="shared" si="147"/>
        <v>163638</v>
      </c>
    </row>
    <row r="736" spans="1:9" x14ac:dyDescent="0.2">
      <c r="A736" s="28">
        <v>91200</v>
      </c>
      <c r="B736" s="30" t="s">
        <v>630</v>
      </c>
      <c r="C736" s="33">
        <v>0</v>
      </c>
      <c r="D736" s="33">
        <v>0</v>
      </c>
      <c r="E736" s="33">
        <f t="shared" si="152"/>
        <v>0</v>
      </c>
      <c r="F736" s="33">
        <v>0</v>
      </c>
      <c r="G736" s="33">
        <f>+F736</f>
        <v>0</v>
      </c>
      <c r="H736" s="34">
        <f t="shared" si="147"/>
        <v>0</v>
      </c>
    </row>
    <row r="737" spans="1:9" x14ac:dyDescent="0.2">
      <c r="A737" s="28">
        <v>91300</v>
      </c>
      <c r="B737" s="30" t="s">
        <v>631</v>
      </c>
      <c r="C737" s="33">
        <v>0</v>
      </c>
      <c r="D737" s="33">
        <v>0</v>
      </c>
      <c r="E737" s="33">
        <f t="shared" si="152"/>
        <v>0</v>
      </c>
      <c r="F737" s="33">
        <v>0</v>
      </c>
      <c r="G737" s="33">
        <f t="shared" si="153"/>
        <v>0</v>
      </c>
      <c r="H737" s="34">
        <f t="shared" si="147"/>
        <v>0</v>
      </c>
    </row>
    <row r="738" spans="1:9" x14ac:dyDescent="0.2">
      <c r="A738" s="28">
        <v>91400</v>
      </c>
      <c r="B738" s="30" t="s">
        <v>632</v>
      </c>
      <c r="C738" s="33">
        <v>0</v>
      </c>
      <c r="D738" s="33">
        <v>0</v>
      </c>
      <c r="E738" s="33">
        <f t="shared" si="152"/>
        <v>0</v>
      </c>
      <c r="F738" s="33">
        <v>0</v>
      </c>
      <c r="G738" s="33">
        <f t="shared" si="153"/>
        <v>0</v>
      </c>
      <c r="H738" s="34">
        <f t="shared" si="147"/>
        <v>0</v>
      </c>
    </row>
    <row r="739" spans="1:9" x14ac:dyDescent="0.2">
      <c r="A739" s="28">
        <v>91500</v>
      </c>
      <c r="B739" s="31" t="s">
        <v>633</v>
      </c>
      <c r="C739" s="33">
        <v>0</v>
      </c>
      <c r="D739" s="33">
        <v>0</v>
      </c>
      <c r="E739" s="33">
        <f t="shared" si="152"/>
        <v>0</v>
      </c>
      <c r="F739" s="33">
        <v>0</v>
      </c>
      <c r="G739" s="33">
        <f t="shared" si="153"/>
        <v>0</v>
      </c>
      <c r="H739" s="34">
        <f t="shared" si="147"/>
        <v>0</v>
      </c>
    </row>
    <row r="740" spans="1:9" x14ac:dyDescent="0.2">
      <c r="A740" s="28">
        <v>91600</v>
      </c>
      <c r="B740" s="30" t="s">
        <v>634</v>
      </c>
      <c r="C740" s="33">
        <v>0</v>
      </c>
      <c r="D740" s="33">
        <v>0</v>
      </c>
      <c r="E740" s="33">
        <f t="shared" si="152"/>
        <v>0</v>
      </c>
      <c r="F740" s="33">
        <v>0</v>
      </c>
      <c r="G740" s="33">
        <f t="shared" si="153"/>
        <v>0</v>
      </c>
      <c r="H740" s="34">
        <f t="shared" si="147"/>
        <v>0</v>
      </c>
    </row>
    <row r="741" spans="1:9" x14ac:dyDescent="0.2">
      <c r="A741" s="28">
        <v>91700</v>
      </c>
      <c r="B741" s="30" t="s">
        <v>635</v>
      </c>
      <c r="C741" s="33">
        <v>0</v>
      </c>
      <c r="D741" s="33">
        <v>0</v>
      </c>
      <c r="E741" s="33">
        <f t="shared" si="152"/>
        <v>0</v>
      </c>
      <c r="F741" s="33">
        <v>0</v>
      </c>
      <c r="G741" s="33">
        <f t="shared" si="153"/>
        <v>0</v>
      </c>
      <c r="H741" s="34">
        <f t="shared" si="147"/>
        <v>0</v>
      </c>
    </row>
    <row r="742" spans="1:9" x14ac:dyDescent="0.2">
      <c r="A742" s="28">
        <v>91800</v>
      </c>
      <c r="B742" s="30" t="s">
        <v>636</v>
      </c>
      <c r="C742" s="33">
        <v>0</v>
      </c>
      <c r="D742" s="33">
        <v>0</v>
      </c>
      <c r="E742" s="33">
        <f t="shared" si="152"/>
        <v>0</v>
      </c>
      <c r="F742" s="33">
        <v>0</v>
      </c>
      <c r="G742" s="33">
        <f t="shared" si="153"/>
        <v>0</v>
      </c>
      <c r="H742" s="34">
        <f t="shared" si="147"/>
        <v>0</v>
      </c>
    </row>
    <row r="743" spans="1:9" s="16" customFormat="1" ht="15" x14ac:dyDescent="0.25">
      <c r="A743" s="27">
        <v>92000</v>
      </c>
      <c r="B743" s="3" t="s">
        <v>637</v>
      </c>
      <c r="C743" s="7">
        <f>+C746</f>
        <v>16362</v>
      </c>
      <c r="D743" s="7">
        <f t="shared" ref="D743:F743" si="158">+D746</f>
        <v>0</v>
      </c>
      <c r="E743" s="7">
        <f t="shared" si="152"/>
        <v>16362</v>
      </c>
      <c r="F743" s="7">
        <f t="shared" si="158"/>
        <v>0</v>
      </c>
      <c r="G743" s="7">
        <f t="shared" si="153"/>
        <v>0</v>
      </c>
      <c r="H743" s="22">
        <f t="shared" si="147"/>
        <v>16362</v>
      </c>
      <c r="I743" s="19"/>
    </row>
    <row r="744" spans="1:9" s="16" customFormat="1" ht="15" x14ac:dyDescent="0.25">
      <c r="A744" s="27">
        <v>92100</v>
      </c>
      <c r="B744" s="1" t="s">
        <v>638</v>
      </c>
      <c r="C744" s="7">
        <f>+C746</f>
        <v>16362</v>
      </c>
      <c r="D744" s="7">
        <f t="shared" ref="D744:F744" si="159">+D745+D746</f>
        <v>0</v>
      </c>
      <c r="E744" s="7">
        <f t="shared" si="152"/>
        <v>16362</v>
      </c>
      <c r="F744" s="7">
        <f t="shared" si="159"/>
        <v>0</v>
      </c>
      <c r="G744" s="7">
        <f t="shared" si="153"/>
        <v>0</v>
      </c>
      <c r="H744" s="22">
        <f t="shared" si="147"/>
        <v>16362</v>
      </c>
      <c r="I744" s="19"/>
    </row>
    <row r="745" spans="1:9" x14ac:dyDescent="0.2">
      <c r="A745" s="28">
        <v>92101</v>
      </c>
      <c r="B745" s="24" t="s">
        <v>639</v>
      </c>
      <c r="C745" s="33">
        <v>0</v>
      </c>
      <c r="D745" s="33">
        <v>0</v>
      </c>
      <c r="E745" s="33">
        <f t="shared" si="152"/>
        <v>0</v>
      </c>
      <c r="F745" s="33">
        <v>0</v>
      </c>
      <c r="G745" s="33">
        <f t="shared" si="153"/>
        <v>0</v>
      </c>
      <c r="H745" s="26">
        <f t="shared" si="147"/>
        <v>0</v>
      </c>
    </row>
    <row r="746" spans="1:9" x14ac:dyDescent="0.2">
      <c r="A746" s="28">
        <v>92102</v>
      </c>
      <c r="B746" s="24" t="s">
        <v>640</v>
      </c>
      <c r="C746" s="33">
        <f>(21816/4)*3</f>
        <v>16362</v>
      </c>
      <c r="D746" s="25">
        <v>0</v>
      </c>
      <c r="E746" s="25">
        <f t="shared" si="152"/>
        <v>16362</v>
      </c>
      <c r="F746" s="25">
        <v>0</v>
      </c>
      <c r="G746" s="25">
        <f t="shared" si="153"/>
        <v>0</v>
      </c>
      <c r="H746" s="26">
        <f t="shared" si="147"/>
        <v>16362</v>
      </c>
    </row>
    <row r="747" spans="1:9" x14ac:dyDescent="0.2">
      <c r="A747" s="28">
        <v>92200</v>
      </c>
      <c r="B747" s="30" t="s">
        <v>641</v>
      </c>
      <c r="C747" s="33">
        <v>0</v>
      </c>
      <c r="D747" s="33">
        <v>0</v>
      </c>
      <c r="E747" s="33">
        <f t="shared" si="152"/>
        <v>0</v>
      </c>
      <c r="F747" s="33">
        <v>0</v>
      </c>
      <c r="G747" s="33">
        <f t="shared" si="153"/>
        <v>0</v>
      </c>
      <c r="H747" s="26">
        <f t="shared" si="147"/>
        <v>0</v>
      </c>
    </row>
    <row r="748" spans="1:9" x14ac:dyDescent="0.2">
      <c r="A748" s="28">
        <v>92300</v>
      </c>
      <c r="B748" s="30" t="s">
        <v>642</v>
      </c>
      <c r="C748" s="33">
        <v>0</v>
      </c>
      <c r="D748" s="33">
        <v>0</v>
      </c>
      <c r="E748" s="33">
        <f t="shared" si="152"/>
        <v>0</v>
      </c>
      <c r="F748" s="33">
        <v>0</v>
      </c>
      <c r="G748" s="33">
        <f t="shared" si="153"/>
        <v>0</v>
      </c>
      <c r="H748" s="26">
        <f t="shared" si="147"/>
        <v>0</v>
      </c>
    </row>
    <row r="749" spans="1:9" x14ac:dyDescent="0.2">
      <c r="A749" s="28">
        <v>92400</v>
      </c>
      <c r="B749" s="24" t="s">
        <v>643</v>
      </c>
      <c r="C749" s="33">
        <v>0</v>
      </c>
      <c r="D749" s="33">
        <v>0</v>
      </c>
      <c r="E749" s="33">
        <f t="shared" si="152"/>
        <v>0</v>
      </c>
      <c r="F749" s="33">
        <v>0</v>
      </c>
      <c r="G749" s="33">
        <f t="shared" si="153"/>
        <v>0</v>
      </c>
      <c r="H749" s="26">
        <f t="shared" si="147"/>
        <v>0</v>
      </c>
    </row>
    <row r="750" spans="1:9" x14ac:dyDescent="0.2">
      <c r="A750" s="28">
        <v>92401</v>
      </c>
      <c r="B750" s="24" t="s">
        <v>644</v>
      </c>
      <c r="C750" s="33">
        <v>0</v>
      </c>
      <c r="D750" s="33">
        <v>0</v>
      </c>
      <c r="E750" s="33">
        <f t="shared" si="152"/>
        <v>0</v>
      </c>
      <c r="F750" s="33">
        <v>0</v>
      </c>
      <c r="G750" s="33">
        <f t="shared" si="153"/>
        <v>0</v>
      </c>
      <c r="H750" s="26">
        <f t="shared" si="147"/>
        <v>0</v>
      </c>
    </row>
    <row r="751" spans="1:9" x14ac:dyDescent="0.2">
      <c r="A751" s="28">
        <v>92500</v>
      </c>
      <c r="B751" s="30" t="s">
        <v>645</v>
      </c>
      <c r="C751" s="33">
        <v>0</v>
      </c>
      <c r="D751" s="33">
        <v>0</v>
      </c>
      <c r="E751" s="33">
        <f t="shared" si="152"/>
        <v>0</v>
      </c>
      <c r="F751" s="33">
        <v>0</v>
      </c>
      <c r="G751" s="33">
        <f t="shared" si="153"/>
        <v>0</v>
      </c>
      <c r="H751" s="26">
        <f t="shared" si="147"/>
        <v>0</v>
      </c>
    </row>
    <row r="752" spans="1:9" x14ac:dyDescent="0.2">
      <c r="A752" s="28">
        <v>92600</v>
      </c>
      <c r="B752" s="30" t="s">
        <v>646</v>
      </c>
      <c r="C752" s="33">
        <v>0</v>
      </c>
      <c r="D752" s="33">
        <v>0</v>
      </c>
      <c r="E752" s="33">
        <f t="shared" si="152"/>
        <v>0</v>
      </c>
      <c r="F752" s="33">
        <v>0</v>
      </c>
      <c r="G752" s="33">
        <f t="shared" si="153"/>
        <v>0</v>
      </c>
      <c r="H752" s="26">
        <f t="shared" si="147"/>
        <v>0</v>
      </c>
    </row>
    <row r="753" spans="1:8" x14ac:dyDescent="0.2">
      <c r="A753" s="28">
        <v>92700</v>
      </c>
      <c r="B753" s="31" t="s">
        <v>647</v>
      </c>
      <c r="C753" s="33">
        <v>0</v>
      </c>
      <c r="D753" s="33">
        <v>0</v>
      </c>
      <c r="E753" s="33">
        <f t="shared" si="152"/>
        <v>0</v>
      </c>
      <c r="F753" s="33">
        <v>0</v>
      </c>
      <c r="G753" s="33">
        <f t="shared" si="153"/>
        <v>0</v>
      </c>
      <c r="H753" s="26">
        <f t="shared" si="147"/>
        <v>0</v>
      </c>
    </row>
    <row r="754" spans="1:8" x14ac:dyDescent="0.2">
      <c r="A754" s="28">
        <v>92800</v>
      </c>
      <c r="B754" s="30" t="s">
        <v>648</v>
      </c>
      <c r="C754" s="33">
        <v>0</v>
      </c>
      <c r="D754" s="33">
        <v>0</v>
      </c>
      <c r="E754" s="33">
        <f t="shared" si="152"/>
        <v>0</v>
      </c>
      <c r="F754" s="33">
        <v>0</v>
      </c>
      <c r="G754" s="33">
        <f t="shared" si="153"/>
        <v>0</v>
      </c>
      <c r="H754" s="26">
        <f t="shared" si="147"/>
        <v>0</v>
      </c>
    </row>
    <row r="755" spans="1:8" x14ac:dyDescent="0.2">
      <c r="A755" s="28">
        <v>93000</v>
      </c>
      <c r="B755" s="31" t="s">
        <v>649</v>
      </c>
      <c r="C755" s="33">
        <v>0</v>
      </c>
      <c r="D755" s="33">
        <v>0</v>
      </c>
      <c r="E755" s="33">
        <f t="shared" si="152"/>
        <v>0</v>
      </c>
      <c r="F755" s="33">
        <v>0</v>
      </c>
      <c r="G755" s="33">
        <f t="shared" si="153"/>
        <v>0</v>
      </c>
      <c r="H755" s="26">
        <f t="shared" si="147"/>
        <v>0</v>
      </c>
    </row>
    <row r="756" spans="1:8" x14ac:dyDescent="0.2">
      <c r="A756" s="28">
        <v>93100</v>
      </c>
      <c r="B756" s="31" t="s">
        <v>650</v>
      </c>
      <c r="C756" s="33">
        <v>0</v>
      </c>
      <c r="D756" s="33">
        <v>0</v>
      </c>
      <c r="E756" s="33">
        <f t="shared" si="152"/>
        <v>0</v>
      </c>
      <c r="F756" s="33">
        <v>0</v>
      </c>
      <c r="G756" s="33">
        <f t="shared" si="153"/>
        <v>0</v>
      </c>
      <c r="H756" s="26">
        <f t="shared" ref="H756:H769" si="160">+E756-F756</f>
        <v>0</v>
      </c>
    </row>
    <row r="757" spans="1:8" x14ac:dyDescent="0.2">
      <c r="A757" s="28">
        <v>93200</v>
      </c>
      <c r="B757" s="31" t="s">
        <v>651</v>
      </c>
      <c r="C757" s="33">
        <v>0</v>
      </c>
      <c r="D757" s="33">
        <v>0</v>
      </c>
      <c r="E757" s="33">
        <f t="shared" si="152"/>
        <v>0</v>
      </c>
      <c r="F757" s="33">
        <v>0</v>
      </c>
      <c r="G757" s="33">
        <f t="shared" si="153"/>
        <v>0</v>
      </c>
      <c r="H757" s="26">
        <f t="shared" si="160"/>
        <v>0</v>
      </c>
    </row>
    <row r="758" spans="1:8" x14ac:dyDescent="0.2">
      <c r="A758" s="28">
        <v>94000</v>
      </c>
      <c r="B758" s="31" t="s">
        <v>652</v>
      </c>
      <c r="C758" s="33">
        <v>0</v>
      </c>
      <c r="D758" s="33">
        <v>0</v>
      </c>
      <c r="E758" s="33">
        <f t="shared" si="152"/>
        <v>0</v>
      </c>
      <c r="F758" s="33">
        <v>0</v>
      </c>
      <c r="G758" s="33">
        <f>+F758</f>
        <v>0</v>
      </c>
      <c r="H758" s="26">
        <f t="shared" si="160"/>
        <v>0</v>
      </c>
    </row>
    <row r="759" spans="1:8" x14ac:dyDescent="0.2">
      <c r="A759" s="28">
        <v>94100</v>
      </c>
      <c r="B759" s="31" t="s">
        <v>653</v>
      </c>
      <c r="C759" s="33">
        <v>0</v>
      </c>
      <c r="D759" s="33">
        <v>0</v>
      </c>
      <c r="E759" s="33">
        <f t="shared" si="152"/>
        <v>0</v>
      </c>
      <c r="F759" s="33">
        <v>0</v>
      </c>
      <c r="G759" s="33">
        <f t="shared" si="153"/>
        <v>0</v>
      </c>
      <c r="H759" s="26">
        <f t="shared" si="160"/>
        <v>0</v>
      </c>
    </row>
    <row r="760" spans="1:8" x14ac:dyDescent="0.2">
      <c r="A760" s="28">
        <v>94200</v>
      </c>
      <c r="B760" s="31" t="s">
        <v>654</v>
      </c>
      <c r="C760" s="33">
        <v>0</v>
      </c>
      <c r="D760" s="33">
        <v>0</v>
      </c>
      <c r="E760" s="33">
        <f t="shared" si="152"/>
        <v>0</v>
      </c>
      <c r="F760" s="33">
        <v>0</v>
      </c>
      <c r="G760" s="33">
        <f t="shared" si="153"/>
        <v>0</v>
      </c>
      <c r="H760" s="26">
        <f t="shared" si="160"/>
        <v>0</v>
      </c>
    </row>
    <row r="761" spans="1:8" x14ac:dyDescent="0.2">
      <c r="A761" s="28">
        <v>95000</v>
      </c>
      <c r="B761" s="31" t="s">
        <v>655</v>
      </c>
      <c r="C761" s="33">
        <v>0</v>
      </c>
      <c r="D761" s="33">
        <v>0</v>
      </c>
      <c r="E761" s="33">
        <f t="shared" si="152"/>
        <v>0</v>
      </c>
      <c r="F761" s="33">
        <v>0</v>
      </c>
      <c r="G761" s="33">
        <f t="shared" si="153"/>
        <v>0</v>
      </c>
      <c r="H761" s="26">
        <f t="shared" si="160"/>
        <v>0</v>
      </c>
    </row>
    <row r="762" spans="1:8" x14ac:dyDescent="0.2">
      <c r="A762" s="28">
        <v>95100</v>
      </c>
      <c r="B762" s="31" t="s">
        <v>656</v>
      </c>
      <c r="C762" s="33">
        <v>0</v>
      </c>
      <c r="D762" s="33">
        <v>0</v>
      </c>
      <c r="E762" s="33">
        <f t="shared" si="152"/>
        <v>0</v>
      </c>
      <c r="F762" s="33">
        <v>0</v>
      </c>
      <c r="G762" s="33">
        <f t="shared" si="153"/>
        <v>0</v>
      </c>
      <c r="H762" s="26">
        <f t="shared" si="160"/>
        <v>0</v>
      </c>
    </row>
    <row r="763" spans="1:8" x14ac:dyDescent="0.2">
      <c r="A763" s="28">
        <v>96000</v>
      </c>
      <c r="B763" s="31" t="s">
        <v>657</v>
      </c>
      <c r="C763" s="33">
        <v>0</v>
      </c>
      <c r="D763" s="33">
        <v>0</v>
      </c>
      <c r="E763" s="33">
        <f t="shared" si="152"/>
        <v>0</v>
      </c>
      <c r="F763" s="33">
        <v>0</v>
      </c>
      <c r="G763" s="33">
        <f t="shared" si="153"/>
        <v>0</v>
      </c>
      <c r="H763" s="34">
        <f t="shared" si="160"/>
        <v>0</v>
      </c>
    </row>
    <row r="764" spans="1:8" x14ac:dyDescent="0.2">
      <c r="A764" s="28">
        <v>96100</v>
      </c>
      <c r="B764" s="31" t="s">
        <v>658</v>
      </c>
      <c r="C764" s="33">
        <v>0</v>
      </c>
      <c r="D764" s="33">
        <v>0</v>
      </c>
      <c r="E764" s="33">
        <f t="shared" si="152"/>
        <v>0</v>
      </c>
      <c r="F764" s="33">
        <v>0</v>
      </c>
      <c r="G764" s="33">
        <f t="shared" si="153"/>
        <v>0</v>
      </c>
      <c r="H764" s="34">
        <f t="shared" si="160"/>
        <v>0</v>
      </c>
    </row>
    <row r="765" spans="1:8" x14ac:dyDescent="0.2">
      <c r="A765" s="28">
        <v>96200</v>
      </c>
      <c r="B765" s="30" t="s">
        <v>659</v>
      </c>
      <c r="C765" s="33">
        <v>0</v>
      </c>
      <c r="D765" s="33">
        <v>0</v>
      </c>
      <c r="E765" s="33">
        <f t="shared" si="152"/>
        <v>0</v>
      </c>
      <c r="F765" s="33">
        <v>0</v>
      </c>
      <c r="G765" s="33">
        <f t="shared" si="153"/>
        <v>0</v>
      </c>
      <c r="H765" s="34">
        <f t="shared" si="160"/>
        <v>0</v>
      </c>
    </row>
    <row r="766" spans="1:8" x14ac:dyDescent="0.2">
      <c r="A766" s="28">
        <v>99000</v>
      </c>
      <c r="B766" s="29" t="s">
        <v>660</v>
      </c>
      <c r="C766" s="33">
        <v>0</v>
      </c>
      <c r="D766" s="33">
        <v>0</v>
      </c>
      <c r="E766" s="33">
        <f t="shared" si="152"/>
        <v>0</v>
      </c>
      <c r="F766" s="33">
        <v>0</v>
      </c>
      <c r="G766" s="33">
        <f t="shared" si="153"/>
        <v>0</v>
      </c>
      <c r="H766" s="34">
        <f t="shared" si="160"/>
        <v>0</v>
      </c>
    </row>
    <row r="767" spans="1:8" x14ac:dyDescent="0.2">
      <c r="A767" s="28">
        <v>99100</v>
      </c>
      <c r="B767" s="29" t="s">
        <v>661</v>
      </c>
      <c r="C767" s="33">
        <v>0</v>
      </c>
      <c r="D767" s="33">
        <v>0</v>
      </c>
      <c r="E767" s="33">
        <f t="shared" si="152"/>
        <v>0</v>
      </c>
      <c r="F767" s="33">
        <v>0</v>
      </c>
      <c r="G767" s="33">
        <f t="shared" si="153"/>
        <v>0</v>
      </c>
      <c r="H767" s="34">
        <f t="shared" si="160"/>
        <v>0</v>
      </c>
    </row>
    <row r="768" spans="1:8" ht="15" thickBot="1" x14ac:dyDescent="0.25">
      <c r="A768" s="35">
        <v>99101</v>
      </c>
      <c r="B768" s="36" t="s">
        <v>662</v>
      </c>
      <c r="C768" s="37">
        <v>0</v>
      </c>
      <c r="D768" s="37">
        <v>0</v>
      </c>
      <c r="E768" s="37">
        <f t="shared" si="152"/>
        <v>0</v>
      </c>
      <c r="F768" s="37">
        <v>0</v>
      </c>
      <c r="G768" s="37">
        <f t="shared" si="153"/>
        <v>0</v>
      </c>
      <c r="H768" s="38">
        <f t="shared" si="160"/>
        <v>0</v>
      </c>
    </row>
    <row r="769" spans="1:11" ht="15" thickBot="1" x14ac:dyDescent="0.25">
      <c r="A769" s="89" t="s">
        <v>670</v>
      </c>
      <c r="B769" s="90"/>
      <c r="C769" s="14">
        <f>+C7+C79+C181+C322+C382+C469+C699+C731</f>
        <v>14368753.0425</v>
      </c>
      <c r="D769" s="14">
        <f>+D7+D79+D181+D322+D382+D469+D699+D731</f>
        <v>0</v>
      </c>
      <c r="E769" s="14">
        <f>+C769</f>
        <v>14368753.0425</v>
      </c>
      <c r="F769" s="14">
        <f>+F7+F79+F181+F322+F382+F469+F699+F731</f>
        <v>14146422.299999999</v>
      </c>
      <c r="G769" s="14">
        <f t="shared" si="153"/>
        <v>14146422.299999999</v>
      </c>
      <c r="H769" s="15">
        <f t="shared" si="160"/>
        <v>222330.74250000156</v>
      </c>
      <c r="J769" s="9"/>
      <c r="K769" s="10"/>
    </row>
    <row r="770" spans="1:11" x14ac:dyDescent="0.2">
      <c r="K770" s="12"/>
    </row>
    <row r="771" spans="1:11" ht="15.75" x14ac:dyDescent="0.2">
      <c r="A771" s="91" t="s">
        <v>663</v>
      </c>
      <c r="B771" s="91"/>
      <c r="C771" s="91"/>
      <c r="D771" s="91"/>
      <c r="E771" s="91"/>
      <c r="F771" s="91"/>
      <c r="G771" s="91"/>
      <c r="H771" s="91"/>
    </row>
    <row r="773" spans="1:11" ht="18" x14ac:dyDescent="0.2">
      <c r="A773" s="92" t="s">
        <v>664</v>
      </c>
      <c r="B773" s="92"/>
      <c r="C773" s="92"/>
      <c r="D773" s="92"/>
      <c r="E773" s="92"/>
      <c r="F773" s="92"/>
      <c r="G773" s="92"/>
      <c r="H773" s="92"/>
    </row>
    <row r="779" spans="1:11" ht="18" x14ac:dyDescent="0.25">
      <c r="B779" s="17"/>
      <c r="C779" s="39"/>
      <c r="D779" s="39"/>
      <c r="E779" s="39"/>
      <c r="F779" s="39"/>
      <c r="G779" s="39"/>
      <c r="H779" s="39"/>
    </row>
    <row r="780" spans="1:11" ht="18" customHeight="1" x14ac:dyDescent="0.25">
      <c r="B780" s="18" t="s">
        <v>665</v>
      </c>
      <c r="C780" s="39"/>
      <c r="D780" s="85" t="s">
        <v>665</v>
      </c>
      <c r="E780" s="85"/>
      <c r="F780" s="85"/>
      <c r="G780" s="85"/>
      <c r="H780" s="85"/>
    </row>
    <row r="781" spans="1:11" ht="18" customHeight="1" x14ac:dyDescent="0.25">
      <c r="B781" s="18" t="s">
        <v>666</v>
      </c>
      <c r="C781" s="39"/>
      <c r="D781" s="85" t="s">
        <v>672</v>
      </c>
      <c r="E781" s="85"/>
      <c r="F781" s="85"/>
      <c r="G781" s="85"/>
      <c r="H781" s="85"/>
    </row>
    <row r="782" spans="1:11" ht="18" customHeight="1" x14ac:dyDescent="0.25">
      <c r="B782" s="18" t="s">
        <v>667</v>
      </c>
      <c r="C782" s="39"/>
      <c r="D782" s="85" t="s">
        <v>668</v>
      </c>
      <c r="E782" s="85"/>
      <c r="F782" s="85"/>
      <c r="G782" s="85"/>
      <c r="H782" s="85"/>
    </row>
    <row r="783" spans="1:11" ht="18" x14ac:dyDescent="0.25">
      <c r="B783" s="17"/>
      <c r="C783" s="39"/>
      <c r="D783" s="39"/>
      <c r="E783" s="39"/>
      <c r="F783" s="39"/>
      <c r="G783" s="39"/>
      <c r="H783" s="39"/>
    </row>
    <row r="784" spans="1:11" ht="18" x14ac:dyDescent="0.25">
      <c r="B784" s="17"/>
      <c r="C784" s="39"/>
      <c r="D784" s="39"/>
      <c r="E784" s="39"/>
      <c r="F784" s="39"/>
      <c r="G784" s="39"/>
      <c r="H784" s="39"/>
    </row>
  </sheetData>
  <mergeCells count="13">
    <mergeCell ref="D781:H781"/>
    <mergeCell ref="D782:H782"/>
    <mergeCell ref="D780:H780"/>
    <mergeCell ref="A1:H1"/>
    <mergeCell ref="A769:B769"/>
    <mergeCell ref="A771:H771"/>
    <mergeCell ref="A773:H773"/>
    <mergeCell ref="A2:H2"/>
    <mergeCell ref="A3:H3"/>
    <mergeCell ref="A4:A6"/>
    <mergeCell ref="B4:B6"/>
    <mergeCell ref="C4:G4"/>
    <mergeCell ref="H4:H5"/>
  </mergeCells>
  <pageMargins left="0.55118110236220474" right="0.35433070866141736" top="0.74803149606299213" bottom="0.55118110236220474" header="0.15748031496062992" footer="0.15748031496062992"/>
  <pageSetup scale="75" orientation="landscape" r:id="rId1"/>
  <headerFooter>
    <oddFooter>ISAF-3153695e-62a2-db68-8ba0-b1b0107c13a7
10/8/2022 11:09:26 AM</oddFooter>
    <evenFooter>ISAF-3153695e-62a2-db68-8ba0-b1b0107c13a7
10/8/2022 11:09:26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Ppto Egresos1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2023-04-24T20:17:34Z</cp:lastPrinted>
  <dcterms:created xsi:type="dcterms:W3CDTF">2021-10-17T20:03:04Z</dcterms:created>
  <dcterms:modified xsi:type="dcterms:W3CDTF">2023-07-18T20:49:13Z</dcterms:modified>
</cp:coreProperties>
</file>